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rkleinsman\Objective\Objects\WinTalk\b73e82b5-966e-4ed0-81e7-6fc64b9c44b1\"/>
    </mc:Choice>
  </mc:AlternateContent>
  <xr:revisionPtr revIDLastSave="0" documentId="8_{C952815F-2284-4920-B835-D2E8ACAE819F}" xr6:coauthVersionLast="37" xr6:coauthVersionMax="37" xr10:uidLastSave="{00000000-0000-0000-0000-000000000000}"/>
  <bookViews>
    <workbookView xWindow="0" yWindow="0" windowWidth="16800" windowHeight="7810" activeTab="4"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expenses'!$A$1:$E$16</definedName>
    <definedName name="_xlnm.Print_Area" localSheetId="4">'Gifts and benefits'!$A$1:$F$65</definedName>
    <definedName name="_xlnm.Print_Area" localSheetId="2">Hospitality!$A$1:$E$52</definedName>
    <definedName name="_xlnm.Print_Area" localSheetId="0">'Summary and sign-off'!$A$1:$G$60</definedName>
    <definedName name="_xlnm.Print_Area" localSheetId="1">Travel!$A$1:$E$43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3" l="1"/>
  <c r="D15" i="4"/>
  <c r="E59" i="13"/>
  <c r="C59" i="13"/>
  <c r="C17" i="4"/>
  <c r="C16" i="4"/>
  <c r="B59" i="13"/>
  <c r="B58" i="13"/>
  <c r="D58" i="13"/>
  <c r="B57" i="13"/>
  <c r="D57" i="13"/>
  <c r="D56" i="13"/>
  <c r="B56" i="13"/>
  <c r="D55" i="13"/>
  <c r="B55" i="13"/>
  <c r="D54" i="13"/>
  <c r="B54" i="13"/>
  <c r="B2" i="4"/>
  <c r="B3" i="4"/>
  <c r="B2" i="3"/>
  <c r="B3" i="3"/>
  <c r="B2" i="2"/>
  <c r="B3" i="2"/>
  <c r="B2" i="1"/>
  <c r="B3" i="1"/>
  <c r="F57" i="13"/>
  <c r="F59" i="13"/>
  <c r="E15" i="4"/>
  <c r="F58" i="13"/>
  <c r="F56" i="13"/>
  <c r="F55" i="13"/>
  <c r="F54" i="13"/>
  <c r="C13" i="13"/>
  <c r="C12" i="13"/>
  <c r="C11" i="13"/>
  <c r="C16" i="13"/>
  <c r="C17" i="13"/>
  <c r="B5" i="4"/>
  <c r="B4" i="4"/>
  <c r="B5" i="3"/>
  <c r="B4" i="3"/>
  <c r="B5" i="2"/>
  <c r="B4" i="2"/>
  <c r="B5" i="1"/>
  <c r="B4" i="1"/>
  <c r="C15" i="13"/>
  <c r="F12" i="13"/>
  <c r="C15" i="4"/>
  <c r="F11" i="13"/>
  <c r="F13" i="13"/>
  <c r="B41" i="1"/>
  <c r="B17" i="13"/>
  <c r="B35" i="1"/>
  <c r="B16" i="13"/>
  <c r="B14" i="1"/>
  <c r="B15" i="13"/>
  <c r="B16" i="3"/>
  <c r="B13" i="13"/>
  <c r="B15" i="2"/>
  <c r="B12" i="13"/>
  <c r="B11" i="13"/>
  <c r="B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7"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<sst xmlns="http://schemas.openxmlformats.org/spreadsheetml/2006/main" count="217" uniqueCount="131">
  <si>
    <t>Chief Executive Expenses, Gifts and Benefits Disclosure - summary &amp; sign-off</t>
  </si>
  <si>
    <t xml:space="preserve">Organisation Name </t>
  </si>
  <si>
    <t xml:space="preserve">Land Information New Zealand </t>
  </si>
  <si>
    <t>Chief Executive</t>
  </si>
  <si>
    <t xml:space="preserve">Andrew Crisp </t>
  </si>
  <si>
    <t>Disclosure period start</t>
  </si>
  <si>
    <t>Disclosure period end</t>
  </si>
  <si>
    <t>Agency totals check</t>
  </si>
  <si>
    <t>Chief Executive approval</t>
  </si>
  <si>
    <t>This disclosure has not yet been approved by the Chief Executive</t>
  </si>
  <si>
    <t>Other sign-off*</t>
  </si>
  <si>
    <t xml:space="preserve">Chief Financial Officer </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</si>
  <si>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</si>
  <si>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t>Summary of expenses</t>
  </si>
  <si>
    <t>Cost in NZ$</t>
  </si>
  <si>
    <t xml:space="preserve">GST inc </t>
  </si>
  <si>
    <t>Gifts and benefits</t>
  </si>
  <si>
    <t>Count</t>
  </si>
  <si>
    <t>Travel expenses</t>
  </si>
  <si>
    <t>Number offered</t>
  </si>
  <si>
    <t>Hospitality</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</si>
  <si>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</si>
  <si>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</si>
  <si>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</si>
  <si>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</si>
  <si>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</si>
  <si>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</si>
  <si>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</si>
  <si>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</si>
  <si>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</si>
  <si>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</si>
  <si>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</si>
  <si>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</si>
  <si>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</si>
  <si>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</si>
  <si>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</si>
  <si>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</si>
  <si>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</si>
  <si>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</si>
  <si>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</si>
  <si>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</si>
  <si>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</si>
  <si>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</si>
  <si>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</si>
  <si>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</si>
  <si>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</si>
  <si>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</si>
  <si>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</si>
  <si>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</si>
  <si>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</si>
  <si>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</si>
  <si>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</si>
  <si>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</si>
  <si>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</si>
  <si>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</si>
  <si>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</si>
  <si>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</si>
  <si>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</si>
  <si>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</si>
  <si>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</si>
  <si>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</si>
  <si>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</si>
  <si>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</si>
  <si>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</si>
  <si>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</si>
  <si>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</si>
  <si>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</si>
  <si>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international travel undertaken</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</si>
  <si>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</si>
  <si>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</si>
  <si>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</si>
  <si>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Visit LINZ Hamilton office/staff - note flight eventually cancelled due to fog conditions</t>
  </si>
  <si>
    <t>Wellington Airport parking</t>
  </si>
  <si>
    <t>Wellington</t>
  </si>
  <si>
    <t>26 - 27 July 2018</t>
  </si>
  <si>
    <t>Regular visits to LINZ Christchurch and Hamilton offices/staff</t>
  </si>
  <si>
    <t>Multi-stop flights: Wellington-Christchurch-Hamilton-Wellington</t>
  </si>
  <si>
    <t>Christchurch/Hamilton</t>
  </si>
  <si>
    <t>Taxi: Home to Wellington Airport</t>
  </si>
  <si>
    <t>Taxi: Christchurch Airport to LINZ office</t>
  </si>
  <si>
    <t xml:space="preserve">Christchurch </t>
  </si>
  <si>
    <t xml:space="preserve">Taxi: LINZ office to Christchurch Airport </t>
  </si>
  <si>
    <t>Accommodation (1 night)</t>
  </si>
  <si>
    <t>Hamilton</t>
  </si>
  <si>
    <t>Taxi: Hamilton Airport to LINZ office</t>
  </si>
  <si>
    <t xml:space="preserve">Taxi: LINZ office to Hamilton Airport </t>
  </si>
  <si>
    <t>Taxi: Wellington Airport to home</t>
  </si>
  <si>
    <t>22 - 23 August 2018</t>
  </si>
  <si>
    <t>Regular visits to LINZ Christchurch and Hamilton staff (with newly appointed Acting Chief Executive for LINZ)</t>
  </si>
  <si>
    <t>Wellington Airport parking (2 days)</t>
  </si>
  <si>
    <t xml:space="preserve">Taxi: Christchurch Airport to LINZ office </t>
  </si>
  <si>
    <t>Taxi: LINZ office to Christchurch Airport</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</si>
  <si>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</si>
  <si>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</si>
  <si>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</si>
  <si>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</si>
  <si>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No local travel undertaken</t>
  </si>
  <si>
    <t>Subtotal - local travel</t>
  </si>
  <si>
    <t>Total travel expenses</t>
  </si>
  <si>
    <t>Hospitality Offered to Third Parties*</t>
  </si>
  <si>
    <t>All hospitality expenses provided by the chief executive in the context of his/her job to anyone external to the Public Service or statutory Crown entities.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</si>
  <si>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</si>
  <si>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</si>
  <si>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</si>
  <si>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</si>
  <si>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</si>
  <si>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</si>
  <si>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</si>
  <si>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Chartered Accountants of Australia and New Zealand </t>
  </si>
  <si>
    <t>Annual subscription fee 2018-2019</t>
  </si>
  <si>
    <t>Cell phone &amp; data charges</t>
  </si>
  <si>
    <t>July</t>
  </si>
  <si>
    <t>Professional development</t>
  </si>
  <si>
    <t xml:space="preserve">July and August 1:1 sessions and additional teleconference session (August) </t>
  </si>
  <si>
    <t>August</t>
  </si>
  <si>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</si>
  <si>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</si>
  <si>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</si>
  <si>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</si>
  <si>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</si>
  <si>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</si>
  <si>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</si>
  <si>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</si>
  <si>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</si>
  <si>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</si>
  <si>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International rugby match (two tickets - corporate box) for 15 September 2018</t>
  </si>
  <si>
    <t>Chief Revenue Officer &amp; Regional GM Distribution, 
Air New Zealand</t>
  </si>
  <si>
    <t>Total count of gift/benefit entries:</t>
  </si>
  <si>
    <t>Offered</t>
  </si>
  <si>
    <t>Date(s)</t>
  </si>
  <si>
    <t>No hospitality provided for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</si>
</sst>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0"/>
      <color rgb="FF000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DAEEF3"/>
        <bgColor rgb="FF000000"/>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rgb="FFBFBFBF"/>
      </right>
      <top style="thin">
        <color rgb="FFBFBFBF"/>
      </top>
      <bottom style="thin">
        <color rgb="FFBFBFBF"/>
      </bottom>
      <diagonal/>
    </border>
  </borders>
  <cellStyleXfs count="2">
    <xf numFmtId="0" fontId="0" fillId="0" borderId="0"/>
    <xf numFmtId="165" fontId="19" fillId="0" borderId="0" applyFont="0" applyFill="0" applyBorder="0" applyAlignment="0" applyProtection="0"/>
  </cellStyleXfs>
  <cellXfs count="16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6" xfId="0" applyNumberFormat="1" applyFont="1" applyFill="1" applyBorder="1" applyAlignment="1" applyProtection="1">
      <alignment vertical="center" wrapText="1"/>
      <protection locked="0"/>
    </xf>
    <xf numFmtId="164" fontId="11" fillId="9" borderId="7" xfId="0" applyNumberFormat="1" applyFont="1" applyFill="1" applyBorder="1" applyAlignment="1" applyProtection="1">
      <alignment vertical="center" wrapText="1"/>
      <protection locked="0"/>
    </xf>
    <xf numFmtId="0" fontId="11" fillId="9" borderId="7" xfId="0"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horizontal="left" vertical="center"/>
      <protection locked="0"/>
    </xf>
    <xf numFmtId="164" fontId="11" fillId="9" borderId="4" xfId="0" applyNumberFormat="1" applyFont="1" applyFill="1" applyBorder="1" applyAlignment="1" applyProtection="1">
      <alignment horizontal="left" vertical="center" wrapText="1"/>
      <protection locked="0"/>
    </xf>
    <xf numFmtId="164" fontId="16" fillId="3" borderId="0" xfId="0" applyNumberFormat="1" applyFont="1" applyFill="1" applyBorder="1" applyAlignment="1" applyProtection="1">
      <alignment horizontal="left" vertical="center"/>
    </xf>
    <xf numFmtId="0" fontId="17" fillId="9" borderId="4" xfId="0" applyFont="1" applyFill="1" applyBorder="1" applyAlignment="1" applyProtection="1">
      <alignment vertical="center" wrapText="1"/>
      <protection locked="0"/>
    </xf>
    <xf numFmtId="167" fontId="17" fillId="9" borderId="3" xfId="0" applyNumberFormat="1" applyFont="1" applyFill="1" applyBorder="1" applyAlignment="1" applyProtection="1">
      <alignment horizontal="left" vertical="center"/>
      <protection locked="0"/>
    </xf>
    <xf numFmtId="164" fontId="0" fillId="0" borderId="0" xfId="0" applyNumberFormat="1" applyBorder="1" applyAlignment="1" applyProtection="1">
      <alignment horizontal="left" wrapText="1"/>
    </xf>
    <xf numFmtId="164" fontId="15" fillId="3" borderId="0" xfId="0" applyNumberFormat="1" applyFont="1" applyFill="1" applyBorder="1" applyAlignment="1" applyProtection="1">
      <alignment horizontal="left" vertical="center"/>
    </xf>
    <xf numFmtId="164" fontId="15" fillId="3" borderId="0" xfId="0" applyNumberFormat="1" applyFont="1" applyFill="1" applyBorder="1" applyAlignment="1" applyProtection="1">
      <alignment horizontal="left" vertical="center" wrapText="1" readingOrder="1"/>
    </xf>
    <xf numFmtId="167" fontId="11" fillId="10" borderId="9" xfId="0" applyNumberFormat="1" applyFont="1" applyFill="1" applyBorder="1" applyAlignment="1" applyProtection="1">
      <alignment horizontal="left" vertical="center"/>
      <protection locked="0"/>
    </xf>
    <xf numFmtId="0" fontId="28" fillId="10" borderId="9" xfId="0" applyFont="1" applyFill="1" applyBorder="1" applyAlignment="1" applyProtection="1">
      <alignment horizontal="left" vertical="center" wrapText="1"/>
      <protection locked="0"/>
    </xf>
    <xf numFmtId="0" fontId="11" fillId="10" borderId="9" xfId="0" applyFont="1" applyFill="1" applyBorder="1" applyAlignment="1" applyProtection="1">
      <alignment horizontal="left" vertical="center" wrapText="1"/>
      <protection locked="0"/>
    </xf>
    <xf numFmtId="164" fontId="11" fillId="10" borderId="9"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28" fillId="9" borderId="4" xfId="0" applyFont="1" applyFill="1" applyBorder="1" applyAlignment="1" applyProtection="1">
      <alignment vertical="center" wrapText="1"/>
      <protection locked="0"/>
    </xf>
    <xf numFmtId="0" fontId="28" fillId="9" borderId="5"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customXml" Target="../customXml/item3.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R04619e5d0acc48ec"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opLeftCell="A12" zoomScaleNormal="100" workbookViewId="0">
      <selection activeCell="G60" sqref="A1:G60"/>
    </sheetView>
  </sheetViews>
  <sheetFormatPr defaultColWidth="0" defaultRowHeight="12.5" zeroHeight="1" x14ac:dyDescent="0.25"/>
  <cols>
    <col min="1" max="1" width="35.7265625" style="17" customWidth="1"/>
    <col min="2" max="2" width="21.6328125" style="17" customWidth="1"/>
    <col min="3" max="3" width="33.6328125" style="17" customWidth="1"/>
    <col min="4" max="4" width="4.36328125" style="17" customWidth="1"/>
    <col min="5" max="5" width="29" style="17" customWidth="1"/>
    <col min="6" max="6" width="19" style="17" customWidth="1"/>
    <col min="7" max="7" width="42" style="17" customWidth="1"/>
    <col min="8" max="11" width="9.08984375" style="17" hidden="1" customWidth="1"/>
    <col min="12" max="16384" width="9.08984375" style="17" hidden="1"/>
  </cols>
  <sheetData>
    <row r="1" spans="1:11" ht="26.25" customHeight="1" x14ac:dyDescent="0.25">
      <c r="A1" s="146" t="s">
        <v>0</v>
      </c>
      <c r="B1" s="146"/>
      <c r="C1" s="146"/>
      <c r="D1" s="146"/>
      <c r="E1" s="146"/>
      <c r="F1" s="146"/>
      <c r="G1" s="48"/>
      <c r="H1" s="48"/>
      <c r="I1" s="48"/>
      <c r="J1" s="48"/>
      <c r="K1" s="48"/>
    </row>
    <row r="2" spans="1:11" ht="21" customHeight="1" x14ac:dyDescent="0.25">
      <c r="A2" s="4" t="s">
        <v>1</v>
      </c>
      <c r="B2" s="147" t="s">
        <v>2</v>
      </c>
      <c r="C2" s="147"/>
      <c r="D2" s="147"/>
      <c r="E2" s="147"/>
      <c r="F2" s="147"/>
      <c r="G2" s="48"/>
      <c r="H2" s="48"/>
      <c r="I2" s="48"/>
      <c r="J2" s="48"/>
      <c r="K2" s="48"/>
    </row>
    <row r="3" spans="1:11" ht="21" customHeight="1" x14ac:dyDescent="0.25">
      <c r="A3" s="4" t="s">
        <v>3</v>
      </c>
      <c r="B3" s="147" t="s">
        <v>4</v>
      </c>
      <c r="C3" s="147"/>
      <c r="D3" s="147"/>
      <c r="E3" s="147"/>
      <c r="F3" s="147"/>
      <c r="G3" s="48"/>
      <c r="H3" s="48"/>
      <c r="I3" s="48"/>
      <c r="J3" s="48"/>
      <c r="K3" s="48"/>
    </row>
    <row r="4" spans="1:11" ht="21" customHeight="1" x14ac:dyDescent="0.25">
      <c r="A4" s="4" t="s">
        <v>5</v>
      </c>
      <c r="B4" s="148">
        <v>43282</v>
      </c>
      <c r="C4" s="148"/>
      <c r="D4" s="148"/>
      <c r="E4" s="148"/>
      <c r="F4" s="148"/>
      <c r="G4" s="48"/>
      <c r="H4" s="48"/>
      <c r="I4" s="48"/>
      <c r="J4" s="48"/>
      <c r="K4" s="48"/>
    </row>
    <row r="5" spans="1:11" ht="21" customHeight="1" x14ac:dyDescent="0.25">
      <c r="A5" s="4" t="s">
        <v>6</v>
      </c>
      <c r="B5" s="148">
        <v>43336</v>
      </c>
      <c r="C5" s="148"/>
      <c r="D5" s="148"/>
      <c r="E5" s="148"/>
      <c r="F5" s="148"/>
      <c r="G5" s="48"/>
      <c r="H5" s="48"/>
      <c r="I5" s="48"/>
      <c r="J5" s="48"/>
      <c r="K5" s="48"/>
    </row>
    <row r="6" spans="1:11" ht="21" customHeight="1" x14ac:dyDescent="0.25">
      <c r="A6" s="4" t="s">
        <v>7</v>
      </c>
      <c r="B6" s="145" t="str">
        <f>IF(AND(Travel!B7&lt;&gt;A30,Hospitality!B7&lt;&gt;A30,'All other expenses'!B7&lt;&gt;A30,'Gifts and benefits'!B7&lt;&gt;A30),A31,IF(AND(Travel!B7=A30,Hospitality!B7=A30,'All other expenses'!B7=A30,'Gifts and benefits'!B7=A30),A33,A32))</f>
        <v>Data and totals checked on all sheets</v>
      </c>
      <c r="C6" s="145"/>
      <c r="D6" s="145"/>
      <c r="E6" s="145"/>
      <c r="F6" s="145"/>
      <c r="G6" s="36"/>
      <c r="H6" s="48"/>
      <c r="I6" s="48"/>
      <c r="J6" s="48"/>
      <c r="K6" s="48"/>
    </row>
    <row r="7" spans="1:11" ht="21" customHeight="1" x14ac:dyDescent="0.25">
      <c r="A7" s="4" t="s">
        <v>8</v>
      </c>
      <c r="B7" s="144" t="s">
        <v>38</v>
      </c>
      <c r="C7" s="144"/>
      <c r="D7" s="144"/>
      <c r="E7" s="144"/>
      <c r="F7" s="144"/>
      <c r="G7" s="36"/>
      <c r="H7" s="48"/>
      <c r="I7" s="48"/>
      <c r="J7" s="48"/>
      <c r="K7" s="48"/>
    </row>
    <row r="8" spans="1:11" ht="21" customHeight="1" x14ac:dyDescent="0.25">
      <c r="A8" s="4" t="s">
        <v>10</v>
      </c>
      <c r="B8" s="144" t="s">
        <v>11</v>
      </c>
      <c r="C8" s="144"/>
      <c r="D8" s="144"/>
      <c r="E8" s="144"/>
      <c r="F8" s="144"/>
      <c r="G8" s="36"/>
      <c r="H8" s="48"/>
      <c r="I8" s="48"/>
      <c r="J8" s="48"/>
      <c r="K8" s="48"/>
    </row>
    <row r="9" spans="1:11" ht="66.75" customHeight="1" x14ac:dyDescent="0.25">
      <c r="A9" s="143" t="s">
        <v>12</v>
      </c>
      <c r="B9" s="143"/>
      <c r="C9" s="143"/>
      <c r="D9" s="143"/>
      <c r="E9" s="143"/>
      <c r="F9" s="143"/>
      <c r="G9" s="36"/>
      <c r="H9" s="48"/>
      <c r="I9" s="48"/>
      <c r="J9" s="48"/>
      <c r="K9" s="48"/>
    </row>
    <row r="10" spans="1:11" s="127" customFormat="1" ht="36" customHeight="1" x14ac:dyDescent="0.3">
      <c r="A10" s="121" t="s">
        <v>13</v>
      </c>
      <c r="B10" s="122" t="s">
        <v>14</v>
      </c>
      <c r="C10" s="122" t="s">
        <v>15</v>
      </c>
      <c r="D10" s="123"/>
      <c r="E10" s="124" t="s">
        <v>16</v>
      </c>
      <c r="F10" s="125" t="s">
        <v>17</v>
      </c>
      <c r="G10" s="126"/>
      <c r="H10" s="126"/>
      <c r="I10" s="126"/>
      <c r="J10" s="126"/>
      <c r="K10" s="126"/>
    </row>
    <row r="11" spans="1:11" ht="27.75" customHeight="1" x14ac:dyDescent="0.35">
      <c r="A11" s="11" t="s">
        <v>18</v>
      </c>
      <c r="B11" s="78">
        <f>B15+B16+B17</f>
        <v>2076.2099999999996</v>
      </c>
      <c r="C11" s="84" t="str">
        <f>IF(Travel!B6="",A34,Travel!B6)</f>
        <v>Figures include GST (where applicable)</v>
      </c>
      <c r="D11" s="8"/>
      <c r="E11" s="11" t="s">
        <v>19</v>
      </c>
      <c r="F11" s="58">
        <f>'Gifts and benefits'!C15</f>
        <v>1</v>
      </c>
      <c r="G11" s="49"/>
      <c r="H11" s="49"/>
      <c r="I11" s="49"/>
      <c r="J11" s="49"/>
      <c r="K11" s="49"/>
    </row>
    <row r="12" spans="1:11" ht="27.75" customHeight="1" x14ac:dyDescent="0.35">
      <c r="A12" s="11" t="s">
        <v>20</v>
      </c>
      <c r="B12" s="78">
        <f>Hospitality!B15</f>
        <v>0</v>
      </c>
      <c r="C12" s="84" t="str">
        <f>IF(Hospitality!B6="",A34,Hospitality!B6)</f>
        <v>Figures include GST (where applicable)</v>
      </c>
      <c r="D12" s="8"/>
      <c r="E12" s="11" t="s">
        <v>21</v>
      </c>
      <c r="F12" s="58">
        <f>'Gifts and benefits'!C16</f>
        <v>0</v>
      </c>
      <c r="G12" s="49"/>
      <c r="H12" s="49"/>
      <c r="I12" s="49"/>
      <c r="J12" s="49"/>
      <c r="K12" s="49"/>
    </row>
    <row r="13" spans="1:11" ht="27.75" customHeight="1" x14ac:dyDescent="0.25">
      <c r="A13" s="11" t="s">
        <v>22</v>
      </c>
      <c r="B13" s="78">
        <f>'All other expenses'!B16</f>
        <v>2081.9</v>
      </c>
      <c r="C13" s="84" t="str">
        <f>IF('All other expenses'!B6="",A34,'All other expenses'!B6)</f>
        <v>Figures include GST (where applicable)</v>
      </c>
      <c r="D13" s="8"/>
      <c r="E13" s="11" t="s">
        <v>23</v>
      </c>
      <c r="F13" s="58">
        <f>'Gifts and benefits'!C17</f>
        <v>1</v>
      </c>
      <c r="G13" s="48"/>
      <c r="H13" s="48"/>
      <c r="I13" s="48"/>
      <c r="J13" s="48"/>
      <c r="K13" s="48"/>
    </row>
    <row r="14" spans="1:11" ht="12.75" customHeight="1" x14ac:dyDescent="0.25">
      <c r="A14" s="10"/>
      <c r="B14" s="79"/>
      <c r="C14" s="85"/>
      <c r="D14" s="59"/>
      <c r="E14" s="8"/>
      <c r="F14" s="60"/>
      <c r="G14" s="28"/>
      <c r="H14" s="28"/>
      <c r="I14" s="28"/>
      <c r="J14" s="28"/>
      <c r="K14" s="28"/>
    </row>
    <row r="15" spans="1:11" ht="27.75" customHeight="1" x14ac:dyDescent="0.25">
      <c r="A15" s="12" t="s">
        <v>24</v>
      </c>
      <c r="B15" s="80">
        <f>Travel!B14</f>
        <v>0</v>
      </c>
      <c r="C15" s="86" t="str">
        <f>C11</f>
        <v>Figures include GST (where applicable)</v>
      </c>
      <c r="D15" s="8"/>
      <c r="E15" s="8"/>
      <c r="F15" s="60"/>
      <c r="G15" s="48"/>
      <c r="H15" s="48"/>
      <c r="I15" s="48"/>
      <c r="J15" s="48"/>
      <c r="K15" s="48"/>
    </row>
    <row r="16" spans="1:11" ht="27.75" customHeight="1" x14ac:dyDescent="0.25">
      <c r="A16" s="12" t="s">
        <v>25</v>
      </c>
      <c r="B16" s="80">
        <f>Travel!B35</f>
        <v>2076.2099999999996</v>
      </c>
      <c r="C16" s="86" t="str">
        <f>C11</f>
        <v>Figures include GST (where applicable)</v>
      </c>
      <c r="D16" s="61"/>
      <c r="E16" s="8"/>
      <c r="F16" s="62"/>
      <c r="G16" s="48"/>
      <c r="H16" s="48"/>
      <c r="I16" s="48"/>
      <c r="J16" s="48"/>
      <c r="K16" s="48"/>
    </row>
    <row r="17" spans="1:11" ht="27.75" customHeight="1" x14ac:dyDescent="0.25">
      <c r="A17" s="12" t="s">
        <v>26</v>
      </c>
      <c r="B17" s="80">
        <f>Travel!B41</f>
        <v>0</v>
      </c>
      <c r="C17" s="86" t="str">
        <f>C11</f>
        <v>Figures include GST (where applicable)</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c r="B19" s="27"/>
      <c r="C19" s="28"/>
      <c r="D19" s="29"/>
      <c r="E19" s="29"/>
      <c r="F19" s="29"/>
      <c r="G19" s="29"/>
      <c r="H19" s="29"/>
      <c r="I19" s="29"/>
      <c r="J19" s="29"/>
      <c r="K19" s="29"/>
    </row>
    <row r="20" spans="1:11" x14ac:dyDescent="0.25">
      <c r="A20" s="25"/>
      <c r="B20" s="55"/>
      <c r="C20" s="55"/>
      <c r="D20" s="28"/>
      <c r="E20" s="28"/>
      <c r="F20" s="28"/>
      <c r="G20" s="29"/>
      <c r="H20" s="29"/>
      <c r="I20" s="29"/>
      <c r="J20" s="29"/>
      <c r="K20" s="29"/>
    </row>
    <row r="21" spans="1:11" ht="12.65" customHeight="1" x14ac:dyDescent="0.25">
      <c r="A21" s="25"/>
      <c r="B21" s="55"/>
      <c r="C21" s="55"/>
      <c r="D21" s="22"/>
      <c r="E21" s="29"/>
      <c r="F21" s="29"/>
      <c r="G21" s="29"/>
      <c r="H21" s="29"/>
      <c r="I21" s="29"/>
      <c r="J21" s="29"/>
      <c r="K21" s="29"/>
    </row>
    <row r="22" spans="1:11" ht="12.65" customHeight="1" x14ac:dyDescent="0.25">
      <c r="A22" s="25"/>
      <c r="B22" s="55"/>
      <c r="C22" s="55"/>
      <c r="D22" s="22"/>
      <c r="E22" s="29"/>
      <c r="F22" s="29"/>
      <c r="G22" s="29"/>
      <c r="H22" s="29"/>
      <c r="I22" s="29"/>
      <c r="J22" s="29"/>
      <c r="K22" s="29"/>
    </row>
    <row r="23" spans="1:11" ht="12.65" customHeight="1" x14ac:dyDescent="0.25">
      <c r="A23" s="25"/>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27</v>
      </c>
      <c r="B25" s="16"/>
      <c r="C25" s="16"/>
      <c r="D25" s="16"/>
      <c r="E25" s="16"/>
      <c r="F25" s="16"/>
      <c r="G25" s="48"/>
      <c r="H25" s="48"/>
      <c r="I25" s="48"/>
      <c r="J25" s="48"/>
      <c r="K25" s="48"/>
    </row>
    <row r="26" spans="1:11" ht="12.75" hidden="1" customHeight="1" x14ac:dyDescent="0.25">
      <c r="A26" s="14" t="s">
        <v>28</v>
      </c>
      <c r="B26" s="6"/>
      <c r="C26" s="6"/>
      <c r="D26" s="14"/>
      <c r="E26" s="14"/>
      <c r="F26" s="14"/>
      <c r="G26" s="48"/>
      <c r="H26" s="48"/>
      <c r="I26" s="48"/>
      <c r="J26" s="48"/>
      <c r="K26" s="48"/>
    </row>
    <row r="27" spans="1:11" hidden="1" x14ac:dyDescent="0.25">
      <c r="A27" s="13" t="s">
        <v>29</v>
      </c>
      <c r="B27" s="13"/>
      <c r="C27" s="13"/>
      <c r="D27" s="13"/>
      <c r="E27" s="13"/>
      <c r="F27" s="13"/>
      <c r="G27" s="48"/>
      <c r="H27" s="48"/>
      <c r="I27" s="48"/>
      <c r="J27" s="48"/>
      <c r="K27" s="48"/>
    </row>
    <row r="28" spans="1:11" hidden="1" x14ac:dyDescent="0.25">
      <c r="A28" s="13" t="s">
        <v>30</v>
      </c>
      <c r="B28" s="13"/>
      <c r="C28" s="13"/>
      <c r="D28" s="13"/>
      <c r="E28" s="13"/>
      <c r="F28" s="13"/>
      <c r="G28" s="48"/>
      <c r="H28" s="48"/>
      <c r="I28" s="48"/>
      <c r="J28" s="48"/>
      <c r="K28" s="48"/>
    </row>
    <row r="29" spans="1:11" hidden="1" x14ac:dyDescent="0.25">
      <c r="A29" s="14" t="s">
        <v>31</v>
      </c>
      <c r="B29" s="14"/>
      <c r="C29" s="14"/>
      <c r="D29" s="14"/>
      <c r="E29" s="14"/>
      <c r="F29" s="14"/>
      <c r="G29" s="48"/>
      <c r="H29" s="48"/>
      <c r="I29" s="48"/>
      <c r="J29" s="48"/>
      <c r="K29" s="48"/>
    </row>
    <row r="30" spans="1:11" hidden="1" x14ac:dyDescent="0.25">
      <c r="A30" s="14" t="s">
        <v>32</v>
      </c>
      <c r="B30" s="14"/>
      <c r="C30" s="14"/>
      <c r="D30" s="14"/>
      <c r="E30" s="14"/>
      <c r="F30" s="14"/>
      <c r="G30" s="48"/>
      <c r="H30" s="48"/>
      <c r="I30" s="48"/>
      <c r="J30" s="48"/>
      <c r="K30" s="48"/>
    </row>
    <row r="31" spans="1:11" hidden="1" x14ac:dyDescent="0.25">
      <c r="A31" s="13" t="s">
        <v>33</v>
      </c>
      <c r="B31" s="13"/>
      <c r="C31" s="13"/>
      <c r="D31" s="13"/>
      <c r="E31" s="13"/>
      <c r="F31" s="13"/>
      <c r="G31" s="48"/>
      <c r="H31" s="48"/>
      <c r="I31" s="48"/>
      <c r="J31" s="48"/>
      <c r="K31" s="48"/>
    </row>
    <row r="32" spans="1:11" hidden="1" x14ac:dyDescent="0.25">
      <c r="A32" s="13" t="s">
        <v>34</v>
      </c>
      <c r="B32" s="13"/>
      <c r="C32" s="13"/>
      <c r="D32" s="13"/>
      <c r="E32" s="13"/>
      <c r="F32" s="13"/>
      <c r="G32" s="48"/>
      <c r="H32" s="48"/>
      <c r="I32" s="48"/>
      <c r="J32" s="48"/>
      <c r="K32" s="48"/>
    </row>
    <row r="33" spans="1:11" hidden="1" x14ac:dyDescent="0.25">
      <c r="A33" s="13" t="s">
        <v>35</v>
      </c>
      <c r="B33" s="13"/>
      <c r="C33" s="13"/>
      <c r="D33" s="13"/>
      <c r="E33" s="13"/>
      <c r="F33" s="13"/>
      <c r="G33" s="48"/>
      <c r="H33" s="48"/>
      <c r="I33" s="48"/>
      <c r="J33" s="48"/>
      <c r="K33" s="48"/>
    </row>
    <row r="34" spans="1:11" hidden="1" x14ac:dyDescent="0.25">
      <c r="A34" s="14" t="s">
        <v>36</v>
      </c>
      <c r="B34" s="14"/>
      <c r="C34" s="14"/>
      <c r="D34" s="14"/>
      <c r="E34" s="14"/>
      <c r="F34" s="14"/>
      <c r="G34" s="48"/>
      <c r="H34" s="48"/>
      <c r="I34" s="48"/>
      <c r="J34" s="48"/>
      <c r="K34" s="48"/>
    </row>
    <row r="35" spans="1:11" hidden="1" x14ac:dyDescent="0.25">
      <c r="A35" s="14" t="s">
        <v>37</v>
      </c>
      <c r="B35" s="14"/>
      <c r="C35" s="14"/>
      <c r="D35" s="14"/>
      <c r="E35" s="14"/>
      <c r="F35" s="14"/>
      <c r="G35" s="48"/>
      <c r="H35" s="48"/>
      <c r="I35" s="48"/>
      <c r="J35" s="48"/>
      <c r="K35" s="48"/>
    </row>
    <row r="36" spans="1:11" hidden="1" x14ac:dyDescent="0.25">
      <c r="A36" s="82" t="s">
        <v>9</v>
      </c>
      <c r="B36" s="81"/>
      <c r="C36" s="81"/>
      <c r="D36" s="81"/>
      <c r="E36" s="81"/>
      <c r="F36" s="81"/>
      <c r="G36" s="48"/>
      <c r="H36" s="48"/>
      <c r="I36" s="48"/>
      <c r="J36" s="48"/>
      <c r="K36" s="48"/>
    </row>
    <row r="37" spans="1:11" hidden="1" x14ac:dyDescent="0.25">
      <c r="A37" s="82" t="s">
        <v>38</v>
      </c>
      <c r="B37" s="81"/>
      <c r="C37" s="81"/>
      <c r="D37" s="81"/>
      <c r="E37" s="81"/>
      <c r="F37" s="81"/>
      <c r="G37" s="48"/>
      <c r="H37" s="48"/>
      <c r="I37" s="48"/>
      <c r="J37" s="48"/>
      <c r="K37" s="48"/>
    </row>
    <row r="38" spans="1:11" hidden="1" x14ac:dyDescent="0.25">
      <c r="A38" s="65" t="s">
        <v>39</v>
      </c>
      <c r="B38" s="5"/>
      <c r="C38" s="5"/>
      <c r="D38" s="5"/>
      <c r="E38" s="5"/>
      <c r="F38" s="5"/>
      <c r="G38" s="48"/>
      <c r="H38" s="48"/>
      <c r="I38" s="48"/>
      <c r="J38" s="48"/>
      <c r="K38" s="48"/>
    </row>
    <row r="39" spans="1:11" hidden="1" x14ac:dyDescent="0.25">
      <c r="A39" s="66" t="s">
        <v>40</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42</v>
      </c>
      <c r="B41" s="5"/>
      <c r="C41" s="5"/>
      <c r="D41" s="5"/>
      <c r="E41" s="5"/>
      <c r="F41" s="5"/>
      <c r="G41" s="48"/>
      <c r="H41" s="48"/>
      <c r="I41" s="48"/>
      <c r="J41" s="48"/>
      <c r="K41" s="48"/>
    </row>
    <row r="42" spans="1:11" hidden="1" x14ac:dyDescent="0.25">
      <c r="A42" s="66" t="s">
        <v>43</v>
      </c>
      <c r="B42" s="5"/>
      <c r="C42" s="5"/>
      <c r="D42" s="5"/>
      <c r="E42" s="5"/>
      <c r="F42" s="5"/>
      <c r="G42" s="48"/>
      <c r="H42" s="48"/>
      <c r="I42" s="48"/>
      <c r="J42" s="48"/>
      <c r="K42" s="48"/>
    </row>
    <row r="43" spans="1:11" hidden="1" x14ac:dyDescent="0.25">
      <c r="A43" s="66" t="s">
        <v>44</v>
      </c>
      <c r="B43" s="5"/>
      <c r="C43" s="5"/>
      <c r="D43" s="5"/>
      <c r="E43" s="5"/>
      <c r="F43" s="5"/>
      <c r="G43" s="48"/>
      <c r="H43" s="48"/>
      <c r="I43" s="48"/>
      <c r="J43" s="48"/>
      <c r="K43" s="48"/>
    </row>
    <row r="44" spans="1:11" hidden="1" x14ac:dyDescent="0.25">
      <c r="A44" s="83" t="s">
        <v>45</v>
      </c>
      <c r="B44" s="81"/>
      <c r="C44" s="81"/>
      <c r="D44" s="81"/>
      <c r="E44" s="81"/>
      <c r="F44" s="81"/>
      <c r="G44" s="48"/>
      <c r="H44" s="48"/>
      <c r="I44" s="48"/>
      <c r="J44" s="48"/>
      <c r="K44" s="48"/>
    </row>
    <row r="45" spans="1:11" hidden="1" x14ac:dyDescent="0.25">
      <c r="A45" s="81" t="s">
        <v>46</v>
      </c>
      <c r="B45" s="81"/>
      <c r="C45" s="81"/>
      <c r="D45" s="81"/>
      <c r="E45" s="81"/>
      <c r="F45" s="81"/>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15" t="s">
        <v>47</v>
      </c>
      <c r="B47" s="81"/>
      <c r="C47" s="81"/>
      <c r="D47" s="81"/>
      <c r="E47" s="81"/>
      <c r="F47" s="81"/>
      <c r="G47" s="48"/>
      <c r="H47" s="48"/>
      <c r="I47" s="48"/>
      <c r="J47" s="48"/>
      <c r="K47" s="48"/>
    </row>
    <row r="48" spans="1:11" ht="25" hidden="1" x14ac:dyDescent="0.25">
      <c r="A48" s="115" t="s">
        <v>48</v>
      </c>
      <c r="B48" s="81"/>
      <c r="C48" s="81"/>
      <c r="D48" s="81"/>
      <c r="E48" s="81"/>
      <c r="F48" s="81"/>
      <c r="G48" s="48"/>
      <c r="H48" s="48"/>
      <c r="I48" s="48"/>
      <c r="J48" s="48"/>
      <c r="K48" s="48"/>
    </row>
    <row r="49" spans="1:11" ht="25" hidden="1" x14ac:dyDescent="0.25">
      <c r="A49" s="116" t="s">
        <v>49</v>
      </c>
      <c r="B49" s="5"/>
      <c r="C49" s="5"/>
      <c r="D49" s="5"/>
      <c r="E49" s="5"/>
      <c r="F49" s="5"/>
      <c r="G49" s="48"/>
      <c r="H49" s="48"/>
      <c r="I49" s="48"/>
      <c r="J49" s="48"/>
      <c r="K49" s="48"/>
    </row>
    <row r="50" spans="1:11" ht="25" hidden="1" x14ac:dyDescent="0.25">
      <c r="A50" s="116" t="s">
        <v>50</v>
      </c>
      <c r="B50" s="5"/>
      <c r="C50" s="5"/>
      <c r="D50" s="5"/>
      <c r="E50" s="5"/>
      <c r="F50" s="5"/>
      <c r="G50" s="48"/>
      <c r="H50" s="48"/>
      <c r="I50" s="48"/>
      <c r="J50" s="48"/>
      <c r="K50" s="48"/>
    </row>
    <row r="51" spans="1:11" ht="37.5" hidden="1" x14ac:dyDescent="0.3">
      <c r="A51" s="116" t="s">
        <v>51</v>
      </c>
      <c r="B51" s="106"/>
      <c r="C51" s="106"/>
      <c r="D51" s="114"/>
      <c r="E51" s="68"/>
      <c r="F51" s="68"/>
      <c r="G51" s="48"/>
      <c r="H51" s="48"/>
      <c r="I51" s="48"/>
      <c r="J51" s="48"/>
      <c r="K51" s="48"/>
    </row>
    <row r="52" spans="1:11" ht="13" hidden="1" x14ac:dyDescent="0.3">
      <c r="A52" s="111" t="s">
        <v>52</v>
      </c>
      <c r="B52" s="112"/>
      <c r="C52" s="112"/>
      <c r="D52" s="105"/>
      <c r="E52" s="69"/>
      <c r="F52" s="69" t="b">
        <v>1</v>
      </c>
      <c r="G52" s="48"/>
      <c r="H52" s="48"/>
      <c r="I52" s="48"/>
      <c r="J52" s="48"/>
      <c r="K52" s="48"/>
    </row>
    <row r="53" spans="1:11" ht="13" hidden="1" x14ac:dyDescent="0.3">
      <c r="A53" s="113" t="s">
        <v>53</v>
      </c>
      <c r="B53" s="111"/>
      <c r="C53" s="111"/>
      <c r="D53" s="111"/>
      <c r="E53" s="69"/>
      <c r="F53" s="69" t="b">
        <v>0</v>
      </c>
      <c r="G53" s="48"/>
      <c r="H53" s="48"/>
      <c r="I53" s="48"/>
      <c r="J53" s="48"/>
      <c r="K53" s="48"/>
    </row>
    <row r="54" spans="1:11" ht="13" hidden="1" x14ac:dyDescent="0.25">
      <c r="A54" s="117"/>
      <c r="B54" s="107">
        <f>COUNT(Travel!B12:B13)</f>
        <v>0</v>
      </c>
      <c r="C54" s="107"/>
      <c r="D54" s="107">
        <f>COUNTIF(Travel!D12:D13,"*")</f>
        <v>0</v>
      </c>
      <c r="E54" s="108"/>
      <c r="F54" s="108" t="b">
        <f>MIN(B54,D54)=MAX(B54,D54)</f>
        <v>1</v>
      </c>
      <c r="G54" s="48"/>
      <c r="H54" s="48"/>
      <c r="I54" s="48"/>
      <c r="J54" s="48"/>
      <c r="K54" s="48"/>
    </row>
    <row r="55" spans="1:11" ht="13" hidden="1" x14ac:dyDescent="0.25">
      <c r="A55" s="117" t="s">
        <v>54</v>
      </c>
      <c r="B55" s="107">
        <f>COUNT(Travel!B18:B34)</f>
        <v>16</v>
      </c>
      <c r="C55" s="107"/>
      <c r="D55" s="107">
        <f>COUNTIF(Travel!D18:D34,"*")</f>
        <v>16</v>
      </c>
      <c r="E55" s="108"/>
      <c r="F55" s="108" t="b">
        <f>MIN(B55,D55)=MAX(B55,D55)</f>
        <v>1</v>
      </c>
    </row>
    <row r="56" spans="1:11" ht="13" hidden="1" x14ac:dyDescent="0.3">
      <c r="A56" s="118"/>
      <c r="B56" s="107">
        <f>COUNT(Travel!B39:B40)</f>
        <v>0</v>
      </c>
      <c r="C56" s="107"/>
      <c r="D56" s="107">
        <f>COUNTIF(Travel!D39:D40,"*")</f>
        <v>0</v>
      </c>
      <c r="E56" s="108"/>
      <c r="F56" s="108" t="b">
        <f>MIN(B56,D56)=MAX(B56,D56)</f>
        <v>1</v>
      </c>
    </row>
    <row r="57" spans="1:11" ht="13" hidden="1" x14ac:dyDescent="0.3">
      <c r="A57" s="119" t="s">
        <v>55</v>
      </c>
      <c r="B57" s="109">
        <f>COUNT(Hospitality!B11:B14)</f>
        <v>0</v>
      </c>
      <c r="C57" s="109"/>
      <c r="D57" s="109">
        <f>COUNTIF(Hospitality!D11:D14,"*")</f>
        <v>0</v>
      </c>
      <c r="E57" s="110"/>
      <c r="F57" s="110" t="b">
        <f>MIN(B57,D57)=MAX(B57,D57)</f>
        <v>1</v>
      </c>
    </row>
    <row r="58" spans="1:11" ht="13" hidden="1" x14ac:dyDescent="0.3">
      <c r="A58" s="120" t="s">
        <v>56</v>
      </c>
      <c r="B58" s="108">
        <f>COUNT('All other expenses'!B11:B15)</f>
        <v>4</v>
      </c>
      <c r="C58" s="108"/>
      <c r="D58" s="108">
        <f>COUNTIF('All other expenses'!D11:D15,"*")</f>
        <v>4</v>
      </c>
      <c r="E58" s="108"/>
      <c r="F58" s="108" t="b">
        <f>MIN(B58,D58)=MAX(B58,D58)</f>
        <v>1</v>
      </c>
    </row>
    <row r="59" spans="1:11" ht="13" hidden="1" x14ac:dyDescent="0.3">
      <c r="A59" s="119" t="s">
        <v>57</v>
      </c>
      <c r="B59" s="109">
        <f>COUNTIF('Gifts and benefits'!B11:B14,"*")</f>
        <v>1</v>
      </c>
      <c r="C59" s="109">
        <f>COUNTIF('Gifts and benefits'!C11:C14,"*")</f>
        <v>1</v>
      </c>
      <c r="D59" s="109"/>
      <c r="E59" s="109">
        <f>COUNTA('Gifts and benefits'!E11:E14)</f>
        <v>1</v>
      </c>
      <c r="F59" s="110"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7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66"/>
  <sheetViews>
    <sheetView topLeftCell="A29" zoomScaleNormal="100" workbookViewId="0">
      <selection activeCell="E43" sqref="A1:E43"/>
    </sheetView>
  </sheetViews>
  <sheetFormatPr defaultColWidth="0" defaultRowHeight="12.5" x14ac:dyDescent="0.25"/>
  <cols>
    <col min="1" max="1" width="35.7265625" style="17" customWidth="1"/>
    <col min="2" max="2" width="14.26953125" style="17" customWidth="1"/>
    <col min="3" max="3" width="71.36328125" style="17" customWidth="1"/>
    <col min="4" max="4" width="50.08984375" style="17" customWidth="1"/>
    <col min="5" max="5" width="21.36328125" style="17" customWidth="1"/>
    <col min="6" max="6" width="37.6328125" style="17" customWidth="1"/>
    <col min="7" max="9" width="9.08984375" style="17" hidden="1" customWidth="1"/>
    <col min="10" max="13" width="0" style="17" hidden="1" customWidth="1"/>
    <col min="14" max="16384" width="9.08984375" style="17" hidden="1"/>
  </cols>
  <sheetData>
    <row r="1" spans="1:6" ht="26.25" customHeight="1" x14ac:dyDescent="0.25">
      <c r="A1" s="146" t="s">
        <v>58</v>
      </c>
      <c r="B1" s="146"/>
      <c r="C1" s="146"/>
      <c r="D1" s="146"/>
      <c r="E1" s="146"/>
      <c r="F1" s="48"/>
    </row>
    <row r="2" spans="1:6" ht="21" customHeight="1" x14ac:dyDescent="0.25">
      <c r="A2" s="4" t="s">
        <v>1</v>
      </c>
      <c r="B2" s="149" t="str">
        <f>'Summary and sign-off'!B2:F2</f>
        <v xml:space="preserve">Land Information New Zealand </v>
      </c>
      <c r="C2" s="149"/>
      <c r="D2" s="149"/>
      <c r="E2" s="149"/>
      <c r="F2" s="48"/>
    </row>
    <row r="3" spans="1:6" ht="21" customHeight="1" x14ac:dyDescent="0.25">
      <c r="A3" s="4" t="s">
        <v>3</v>
      </c>
      <c r="B3" s="149" t="str">
        <f>'Summary and sign-off'!B3:F3</f>
        <v xml:space="preserve">Andrew Crisp </v>
      </c>
      <c r="C3" s="149"/>
      <c r="D3" s="149"/>
      <c r="E3" s="149"/>
      <c r="F3" s="48"/>
    </row>
    <row r="4" spans="1:6" ht="21" customHeight="1" x14ac:dyDescent="0.25">
      <c r="A4" s="4" t="s">
        <v>5</v>
      </c>
      <c r="B4" s="149">
        <f>'Summary and sign-off'!B4:F4</f>
        <v>43282</v>
      </c>
      <c r="C4" s="149"/>
      <c r="D4" s="149"/>
      <c r="E4" s="149"/>
      <c r="F4" s="48"/>
    </row>
    <row r="5" spans="1:6" ht="21" customHeight="1" x14ac:dyDescent="0.25">
      <c r="A5" s="4" t="s">
        <v>6</v>
      </c>
      <c r="B5" s="149">
        <f>'Summary and sign-off'!B5:F5</f>
        <v>43336</v>
      </c>
      <c r="C5" s="149"/>
      <c r="D5" s="149"/>
      <c r="E5" s="149"/>
      <c r="F5" s="48"/>
    </row>
    <row r="6" spans="1:6" ht="21" customHeight="1" x14ac:dyDescent="0.25">
      <c r="A6" s="4" t="s">
        <v>59</v>
      </c>
      <c r="B6" s="144" t="s">
        <v>29</v>
      </c>
      <c r="C6" s="144"/>
      <c r="D6" s="144"/>
      <c r="E6" s="144"/>
      <c r="F6" s="48"/>
    </row>
    <row r="7" spans="1:6" ht="21" customHeight="1" x14ac:dyDescent="0.25">
      <c r="A7" s="4" t="s">
        <v>7</v>
      </c>
      <c r="B7" s="144" t="s">
        <v>32</v>
      </c>
      <c r="C7" s="144"/>
      <c r="D7" s="144"/>
      <c r="E7" s="144"/>
      <c r="F7" s="48"/>
    </row>
    <row r="8" spans="1:6" ht="36" customHeight="1" x14ac:dyDescent="0.3">
      <c r="A8" s="152" t="s">
        <v>60</v>
      </c>
      <c r="B8" s="153"/>
      <c r="C8" s="153"/>
      <c r="D8" s="153"/>
      <c r="E8" s="153"/>
      <c r="F8" s="24"/>
    </row>
    <row r="9" spans="1:6" ht="36" customHeight="1" x14ac:dyDescent="0.3">
      <c r="A9" s="154" t="s">
        <v>61</v>
      </c>
      <c r="B9" s="155"/>
      <c r="C9" s="155"/>
      <c r="D9" s="155"/>
      <c r="E9" s="155"/>
      <c r="F9" s="24"/>
    </row>
    <row r="10" spans="1:6" ht="24.75" customHeight="1" x14ac:dyDescent="0.35">
      <c r="A10" s="151" t="s">
        <v>62</v>
      </c>
      <c r="B10" s="156"/>
      <c r="C10" s="151"/>
      <c r="D10" s="151"/>
      <c r="E10" s="151"/>
      <c r="F10" s="49"/>
    </row>
    <row r="11" spans="1:6" ht="27" customHeight="1" x14ac:dyDescent="0.25">
      <c r="A11" s="37" t="s">
        <v>129</v>
      </c>
      <c r="B11" s="37" t="s">
        <v>63</v>
      </c>
      <c r="C11" s="37" t="s">
        <v>64</v>
      </c>
      <c r="D11" s="37" t="s">
        <v>65</v>
      </c>
      <c r="E11" s="37" t="s">
        <v>66</v>
      </c>
      <c r="F11" s="50"/>
    </row>
    <row r="12" spans="1:6" s="70" customFormat="1" ht="13" x14ac:dyDescent="0.25">
      <c r="A12" s="132" t="s">
        <v>67</v>
      </c>
      <c r="B12" s="129"/>
      <c r="C12" s="131"/>
      <c r="D12" s="89"/>
      <c r="E12" s="90"/>
      <c r="F12" s="1"/>
    </row>
    <row r="13" spans="1:6" s="70" customFormat="1" x14ac:dyDescent="0.25">
      <c r="A13" s="99"/>
      <c r="B13" s="100"/>
      <c r="C13" s="101"/>
      <c r="D13" s="101"/>
      <c r="E13" s="102"/>
      <c r="F13" s="1"/>
    </row>
    <row r="14" spans="1:6" ht="19.5" customHeight="1" x14ac:dyDescent="0.25">
      <c r="A14" s="103" t="s">
        <v>68</v>
      </c>
      <c r="B14" s="130">
        <f>SUM(B12:B13)</f>
        <v>0</v>
      </c>
      <c r="C14" s="140"/>
      <c r="D14" s="150"/>
      <c r="E14" s="150"/>
      <c r="F14" s="48"/>
    </row>
    <row r="15" spans="1:6" ht="10.5" customHeight="1" x14ac:dyDescent="0.3">
      <c r="A15" s="29"/>
      <c r="B15" s="24"/>
      <c r="C15" s="29"/>
      <c r="D15" s="29"/>
      <c r="E15" s="29"/>
      <c r="F15" s="29"/>
    </row>
    <row r="16" spans="1:6" ht="24.75" customHeight="1" x14ac:dyDescent="0.35">
      <c r="A16" s="151" t="s">
        <v>69</v>
      </c>
      <c r="B16" s="151"/>
      <c r="C16" s="151"/>
      <c r="D16" s="151"/>
      <c r="E16" s="151"/>
      <c r="F16" s="49"/>
    </row>
    <row r="17" spans="1:6" ht="27" customHeight="1" x14ac:dyDescent="0.25">
      <c r="A17" s="37" t="s">
        <v>129</v>
      </c>
      <c r="B17" s="37" t="s">
        <v>14</v>
      </c>
      <c r="C17" s="37" t="s">
        <v>70</v>
      </c>
      <c r="D17" s="37" t="s">
        <v>65</v>
      </c>
      <c r="E17" s="37" t="s">
        <v>66</v>
      </c>
      <c r="F17" s="50"/>
    </row>
    <row r="18" spans="1:6" s="70" customFormat="1" ht="22.5" customHeight="1" x14ac:dyDescent="0.25">
      <c r="A18" s="128">
        <v>43301</v>
      </c>
      <c r="B18" s="129">
        <v>19</v>
      </c>
      <c r="C18" s="141" t="s">
        <v>71</v>
      </c>
      <c r="D18" s="141" t="s">
        <v>72</v>
      </c>
      <c r="E18" s="142" t="s">
        <v>73</v>
      </c>
      <c r="F18" s="1"/>
    </row>
    <row r="19" spans="1:6" s="70" customFormat="1" ht="25" x14ac:dyDescent="0.25">
      <c r="A19" s="128" t="s">
        <v>74</v>
      </c>
      <c r="B19" s="129">
        <v>641.44000000000005</v>
      </c>
      <c r="C19" s="141" t="s">
        <v>75</v>
      </c>
      <c r="D19" s="141" t="s">
        <v>76</v>
      </c>
      <c r="E19" s="142" t="s">
        <v>77</v>
      </c>
      <c r="F19" s="1"/>
    </row>
    <row r="20" spans="1:6" s="70" customFormat="1" x14ac:dyDescent="0.25">
      <c r="A20" s="128">
        <v>43307</v>
      </c>
      <c r="B20" s="129">
        <v>43.21</v>
      </c>
      <c r="C20" s="141" t="s">
        <v>75</v>
      </c>
      <c r="D20" s="141" t="s">
        <v>78</v>
      </c>
      <c r="E20" s="142" t="s">
        <v>73</v>
      </c>
      <c r="F20" s="1"/>
    </row>
    <row r="21" spans="1:6" s="70" customFormat="1" x14ac:dyDescent="0.25">
      <c r="A21" s="128">
        <v>43307</v>
      </c>
      <c r="B21" s="129">
        <v>47.45</v>
      </c>
      <c r="C21" s="141" t="s">
        <v>75</v>
      </c>
      <c r="D21" s="141" t="s">
        <v>79</v>
      </c>
      <c r="E21" s="142" t="s">
        <v>80</v>
      </c>
      <c r="F21" s="1"/>
    </row>
    <row r="22" spans="1:6" s="70" customFormat="1" x14ac:dyDescent="0.25">
      <c r="A22" s="128">
        <v>43307</v>
      </c>
      <c r="B22" s="129">
        <v>49.16</v>
      </c>
      <c r="C22" s="141" t="s">
        <v>75</v>
      </c>
      <c r="D22" s="141" t="s">
        <v>81</v>
      </c>
      <c r="E22" s="142" t="s">
        <v>80</v>
      </c>
      <c r="F22" s="1"/>
    </row>
    <row r="23" spans="1:6" s="70" customFormat="1" x14ac:dyDescent="0.25">
      <c r="A23" s="128">
        <v>43307</v>
      </c>
      <c r="B23" s="129">
        <v>188.79</v>
      </c>
      <c r="C23" s="141" t="s">
        <v>75</v>
      </c>
      <c r="D23" s="141" t="s">
        <v>82</v>
      </c>
      <c r="E23" s="142" t="s">
        <v>83</v>
      </c>
      <c r="F23" s="1"/>
    </row>
    <row r="24" spans="1:6" s="70" customFormat="1" x14ac:dyDescent="0.25">
      <c r="A24" s="128">
        <v>43308</v>
      </c>
      <c r="B24" s="129">
        <v>60.11</v>
      </c>
      <c r="C24" s="141" t="s">
        <v>75</v>
      </c>
      <c r="D24" s="141" t="s">
        <v>84</v>
      </c>
      <c r="E24" s="142" t="s">
        <v>83</v>
      </c>
      <c r="F24" s="1"/>
    </row>
    <row r="25" spans="1:6" s="70" customFormat="1" x14ac:dyDescent="0.25">
      <c r="A25" s="128">
        <v>43308</v>
      </c>
      <c r="B25" s="129">
        <v>55.25</v>
      </c>
      <c r="C25" s="141" t="s">
        <v>75</v>
      </c>
      <c r="D25" s="141" t="s">
        <v>85</v>
      </c>
      <c r="E25" s="142" t="s">
        <v>83</v>
      </c>
      <c r="F25" s="1"/>
    </row>
    <row r="26" spans="1:6" s="70" customFormat="1" x14ac:dyDescent="0.25">
      <c r="A26" s="128">
        <v>43308</v>
      </c>
      <c r="B26" s="129">
        <v>65.510000000000005</v>
      </c>
      <c r="C26" s="141" t="s">
        <v>75</v>
      </c>
      <c r="D26" s="141" t="s">
        <v>86</v>
      </c>
      <c r="E26" s="142" t="s">
        <v>73</v>
      </c>
      <c r="F26" s="1"/>
    </row>
    <row r="27" spans="1:6" s="70" customFormat="1" ht="25" x14ac:dyDescent="0.25">
      <c r="A27" s="128" t="s">
        <v>87</v>
      </c>
      <c r="B27" s="129">
        <v>472.1</v>
      </c>
      <c r="C27" s="141" t="s">
        <v>88</v>
      </c>
      <c r="D27" s="141" t="s">
        <v>76</v>
      </c>
      <c r="E27" s="142" t="s">
        <v>77</v>
      </c>
      <c r="F27" s="1"/>
    </row>
    <row r="28" spans="1:6" s="70" customFormat="1" ht="25" x14ac:dyDescent="0.25">
      <c r="A28" s="128" t="s">
        <v>87</v>
      </c>
      <c r="B28" s="129">
        <v>68</v>
      </c>
      <c r="C28" s="141" t="s">
        <v>88</v>
      </c>
      <c r="D28" s="141" t="s">
        <v>89</v>
      </c>
      <c r="E28" s="142" t="s">
        <v>73</v>
      </c>
      <c r="F28" s="1"/>
    </row>
    <row r="29" spans="1:6" s="70" customFormat="1" ht="25" x14ac:dyDescent="0.25">
      <c r="A29" s="128">
        <v>43334</v>
      </c>
      <c r="B29" s="129">
        <v>46.12</v>
      </c>
      <c r="C29" s="141" t="s">
        <v>88</v>
      </c>
      <c r="D29" s="141" t="s">
        <v>90</v>
      </c>
      <c r="E29" s="142" t="s">
        <v>80</v>
      </c>
      <c r="F29" s="1"/>
    </row>
    <row r="30" spans="1:6" s="70" customFormat="1" ht="25" x14ac:dyDescent="0.25">
      <c r="A30" s="128">
        <v>43334</v>
      </c>
      <c r="B30" s="129">
        <v>59.99</v>
      </c>
      <c r="C30" s="141" t="s">
        <v>88</v>
      </c>
      <c r="D30" s="141" t="s">
        <v>91</v>
      </c>
      <c r="E30" s="142" t="s">
        <v>80</v>
      </c>
      <c r="F30" s="1"/>
    </row>
    <row r="31" spans="1:6" s="70" customFormat="1" ht="25" x14ac:dyDescent="0.25">
      <c r="A31" s="128">
        <v>43334</v>
      </c>
      <c r="B31" s="129">
        <v>147.1</v>
      </c>
      <c r="C31" s="141" t="s">
        <v>88</v>
      </c>
      <c r="D31" s="141" t="s">
        <v>82</v>
      </c>
      <c r="E31" s="142" t="s">
        <v>83</v>
      </c>
      <c r="F31" s="1"/>
    </row>
    <row r="32" spans="1:6" s="70" customFormat="1" ht="25" x14ac:dyDescent="0.25">
      <c r="A32" s="128">
        <v>43335</v>
      </c>
      <c r="B32" s="129">
        <v>58.3</v>
      </c>
      <c r="C32" s="141" t="s">
        <v>88</v>
      </c>
      <c r="D32" s="141" t="s">
        <v>84</v>
      </c>
      <c r="E32" s="142" t="s">
        <v>83</v>
      </c>
      <c r="F32" s="1"/>
    </row>
    <row r="33" spans="1:6" s="70" customFormat="1" ht="25" x14ac:dyDescent="0.25">
      <c r="A33" s="128">
        <v>43335</v>
      </c>
      <c r="B33" s="129">
        <v>54.68</v>
      </c>
      <c r="C33" s="141" t="s">
        <v>88</v>
      </c>
      <c r="D33" s="141" t="s">
        <v>85</v>
      </c>
      <c r="E33" s="142" t="s">
        <v>83</v>
      </c>
      <c r="F33" s="1"/>
    </row>
    <row r="34" spans="1:6" s="70" customFormat="1" x14ac:dyDescent="0.25">
      <c r="A34" s="91"/>
      <c r="B34" s="88"/>
      <c r="C34" s="89"/>
      <c r="D34" s="89"/>
      <c r="E34" s="90"/>
      <c r="F34" s="1"/>
    </row>
    <row r="35" spans="1:6" ht="19.5" customHeight="1" x14ac:dyDescent="0.25">
      <c r="A35" s="103" t="s">
        <v>92</v>
      </c>
      <c r="B35" s="130">
        <f>SUM(B18:B34)</f>
        <v>2076.2099999999996</v>
      </c>
      <c r="C35" s="140"/>
      <c r="D35" s="150"/>
      <c r="E35" s="150"/>
      <c r="F35" s="48"/>
    </row>
    <row r="36" spans="1:6" ht="10.5" customHeight="1" x14ac:dyDescent="0.3">
      <c r="A36" s="29"/>
      <c r="B36" s="24"/>
      <c r="C36" s="29"/>
      <c r="D36" s="29"/>
      <c r="E36" s="29"/>
      <c r="F36" s="29"/>
    </row>
    <row r="37" spans="1:6" ht="24.75" customHeight="1" x14ac:dyDescent="0.25">
      <c r="A37" s="151" t="s">
        <v>93</v>
      </c>
      <c r="B37" s="151"/>
      <c r="C37" s="151"/>
      <c r="D37" s="151"/>
      <c r="E37" s="151"/>
      <c r="F37" s="48"/>
    </row>
    <row r="38" spans="1:6" ht="27" customHeight="1" x14ac:dyDescent="0.25">
      <c r="A38" s="37" t="s">
        <v>129</v>
      </c>
      <c r="B38" s="37" t="s">
        <v>14</v>
      </c>
      <c r="C38" s="37" t="s">
        <v>94</v>
      </c>
      <c r="D38" s="37" t="s">
        <v>95</v>
      </c>
      <c r="E38" s="37" t="s">
        <v>66</v>
      </c>
      <c r="F38" s="51"/>
    </row>
    <row r="39" spans="1:6" s="70" customFormat="1" ht="13" x14ac:dyDescent="0.25">
      <c r="A39" s="131" t="s">
        <v>96</v>
      </c>
      <c r="B39" s="88"/>
      <c r="C39" s="89"/>
      <c r="D39" s="89"/>
      <c r="E39" s="90"/>
      <c r="F39" s="1"/>
    </row>
    <row r="40" spans="1:6" s="70" customFormat="1" x14ac:dyDescent="0.25">
      <c r="A40" s="128"/>
      <c r="B40" s="129"/>
      <c r="D40" s="89"/>
      <c r="E40" s="90"/>
      <c r="F40" s="1"/>
    </row>
    <row r="41" spans="1:6" ht="19.5" customHeight="1" x14ac:dyDescent="0.25">
      <c r="A41" s="103" t="s">
        <v>97</v>
      </c>
      <c r="B41" s="130">
        <f>SUM(B39:B40)</f>
        <v>0</v>
      </c>
      <c r="C41" s="140"/>
      <c r="D41" s="150"/>
      <c r="E41" s="150"/>
      <c r="F41" s="48"/>
    </row>
    <row r="42" spans="1:6" ht="10.5" customHeight="1" x14ac:dyDescent="0.3">
      <c r="A42" s="29"/>
      <c r="B42" s="133"/>
      <c r="C42" s="24"/>
      <c r="D42" s="29"/>
      <c r="E42" s="29"/>
      <c r="F42" s="29"/>
    </row>
    <row r="43" spans="1:6" ht="34.5" customHeight="1" x14ac:dyDescent="0.25">
      <c r="A43" s="52" t="s">
        <v>98</v>
      </c>
      <c r="B43" s="134">
        <f>B14+B35+B41</f>
        <v>2076.2099999999996</v>
      </c>
      <c r="C43" s="53"/>
      <c r="D43" s="53"/>
      <c r="E43" s="53"/>
      <c r="F43" s="28"/>
    </row>
    <row r="44" spans="1:6" ht="13" x14ac:dyDescent="0.3">
      <c r="A44" s="29"/>
      <c r="B44" s="24"/>
      <c r="C44" s="29"/>
      <c r="D44" s="29"/>
      <c r="E44" s="29"/>
      <c r="F44" s="29"/>
    </row>
    <row r="45" spans="1:6" ht="13" x14ac:dyDescent="0.3">
      <c r="A45" s="54"/>
      <c r="B45" s="27"/>
      <c r="C45" s="28"/>
      <c r="D45" s="28"/>
      <c r="E45" s="28"/>
      <c r="F45" s="29"/>
    </row>
    <row r="46" spans="1:6" ht="12.65" customHeight="1" x14ac:dyDescent="0.25">
      <c r="A46" s="25"/>
      <c r="B46" s="55"/>
      <c r="C46" s="55"/>
      <c r="D46" s="34"/>
      <c r="E46" s="34"/>
      <c r="F46" s="29"/>
    </row>
    <row r="47" spans="1:6" ht="13" customHeight="1" x14ac:dyDescent="0.25">
      <c r="A47" s="33"/>
      <c r="B47" s="29"/>
      <c r="C47" s="34"/>
      <c r="D47" s="29"/>
      <c r="E47" s="34"/>
      <c r="F47" s="29"/>
    </row>
    <row r="48" spans="1:6" x14ac:dyDescent="0.25">
      <c r="A48" s="33"/>
      <c r="B48" s="34"/>
      <c r="C48" s="34"/>
      <c r="D48" s="34"/>
      <c r="E48" s="56"/>
      <c r="F48" s="48"/>
    </row>
    <row r="49" spans="1:6" ht="13" x14ac:dyDescent="0.3">
      <c r="A49" s="25"/>
      <c r="B49" s="27"/>
      <c r="C49" s="28"/>
      <c r="D49" s="28"/>
      <c r="E49" s="28"/>
      <c r="F49" s="29"/>
    </row>
    <row r="50" spans="1:6" ht="13" customHeight="1" x14ac:dyDescent="0.25">
      <c r="A50" s="33"/>
      <c r="B50" s="29"/>
      <c r="C50" s="34"/>
      <c r="D50" s="29"/>
      <c r="E50" s="34"/>
      <c r="F50" s="29"/>
    </row>
    <row r="51" spans="1:6" x14ac:dyDescent="0.25">
      <c r="A51" s="33"/>
      <c r="B51" s="34"/>
      <c r="C51" s="34"/>
      <c r="D51" s="34"/>
      <c r="E51" s="56"/>
      <c r="F51" s="48"/>
    </row>
    <row r="52" spans="1:6" x14ac:dyDescent="0.25">
      <c r="A52" s="38"/>
      <c r="B52" s="38"/>
      <c r="C52" s="38"/>
      <c r="D52" s="38"/>
      <c r="E52" s="56"/>
      <c r="F52" s="48"/>
    </row>
    <row r="53" spans="1:6" x14ac:dyDescent="0.25">
      <c r="A53" s="42"/>
      <c r="B53" s="29"/>
      <c r="C53" s="29"/>
      <c r="D53" s="29"/>
      <c r="E53" s="48"/>
      <c r="F53" s="48"/>
    </row>
    <row r="54" spans="1:6" x14ac:dyDescent="0.25">
      <c r="A54" s="42"/>
      <c r="B54" s="29"/>
      <c r="C54" s="29"/>
      <c r="D54" s="29"/>
      <c r="E54" s="48"/>
      <c r="F54" s="48"/>
    </row>
    <row r="59" spans="1:6" ht="12.75" customHeight="1" x14ac:dyDescent="0.25"/>
    <row r="62" spans="1:6" x14ac:dyDescent="0.25">
      <c r="A62" s="57"/>
      <c r="B62" s="48"/>
      <c r="C62" s="48"/>
      <c r="D62" s="48"/>
      <c r="E62" s="48"/>
      <c r="F62" s="48"/>
    </row>
    <row r="63" spans="1:6" x14ac:dyDescent="0.25">
      <c r="A63" s="57"/>
      <c r="B63" s="48"/>
      <c r="C63" s="48"/>
      <c r="D63" s="48"/>
      <c r="E63" s="48"/>
      <c r="F63" s="48"/>
    </row>
    <row r="64" spans="1:6" x14ac:dyDescent="0.25">
      <c r="A64" s="57"/>
      <c r="B64" s="48"/>
      <c r="C64" s="48"/>
      <c r="D64" s="48"/>
      <c r="E64" s="48"/>
      <c r="F64" s="48"/>
    </row>
    <row r="65" spans="1:6" x14ac:dyDescent="0.25">
      <c r="A65" s="57"/>
      <c r="B65" s="48"/>
      <c r="C65" s="48"/>
      <c r="D65" s="48"/>
      <c r="E65" s="48"/>
      <c r="F65" s="48"/>
    </row>
    <row r="66" spans="1:6" x14ac:dyDescent="0.25">
      <c r="A66" s="57"/>
      <c r="B66" s="48"/>
      <c r="C66" s="48"/>
      <c r="D66" s="48"/>
      <c r="E66" s="48"/>
      <c r="F66" s="48"/>
    </row>
  </sheetData>
  <sheetProtection formatCells="0" formatRows="0" insertColumns="0" insertRows="0" deleteRows="0"/>
  <mergeCells count="15">
    <mergeCell ref="B7:E7"/>
    <mergeCell ref="B5:E5"/>
    <mergeCell ref="D41:E41"/>
    <mergeCell ref="A1:E1"/>
    <mergeCell ref="A16:E16"/>
    <mergeCell ref="A37:E37"/>
    <mergeCell ref="B2:E2"/>
    <mergeCell ref="B3:E3"/>
    <mergeCell ref="B4:E4"/>
    <mergeCell ref="A8:E8"/>
    <mergeCell ref="A9:E9"/>
    <mergeCell ref="B6:E6"/>
    <mergeCell ref="D14:E14"/>
    <mergeCell ref="D35:E35"/>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9:A40 A12:A13 A18:A3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8 A17 A11" xr:uid="{00000000-0002-0000-0200-000001000000}"/>
  </dataValidations>
  <pageMargins left="0.23622047244094491" right="0.23622047244094491" top="0.74803149606299213" bottom="0.74803149606299213" header="0.31496062992125984" footer="0.31496062992125984"/>
  <pageSetup paperSize="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B39:B40 B12:B13 B18:B34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E52" sqref="A1:E52"/>
    </sheetView>
  </sheetViews>
  <sheetFormatPr defaultColWidth="0" defaultRowHeight="12.5" zeroHeight="1" x14ac:dyDescent="0.25"/>
  <cols>
    <col min="1" max="1" width="35.7265625" style="17" customWidth="1"/>
    <col min="2" max="2" width="14.26953125" style="17" customWidth="1"/>
    <col min="3" max="3" width="71.36328125" style="17" customWidth="1"/>
    <col min="4" max="4" width="50" style="17" customWidth="1"/>
    <col min="5" max="5" width="21.36328125" style="17" customWidth="1"/>
    <col min="6" max="6" width="39.26953125" style="17" customWidth="1"/>
    <col min="7" max="10" width="9.08984375" style="17" hidden="1" customWidth="1"/>
    <col min="11" max="13" width="0" style="17" hidden="1" customWidth="1"/>
    <col min="14" max="16384" width="0" style="17" hidden="1"/>
  </cols>
  <sheetData>
    <row r="1" spans="1:6" ht="26.25" customHeight="1" x14ac:dyDescent="0.25">
      <c r="A1" s="146" t="s">
        <v>58</v>
      </c>
      <c r="B1" s="146"/>
      <c r="C1" s="146"/>
      <c r="D1" s="146"/>
      <c r="E1" s="146"/>
      <c r="F1" s="40"/>
    </row>
    <row r="2" spans="1:6" ht="21" customHeight="1" x14ac:dyDescent="0.25">
      <c r="A2" s="4" t="s">
        <v>1</v>
      </c>
      <c r="B2" s="149" t="str">
        <f>'Summary and sign-off'!B2:F2</f>
        <v xml:space="preserve">Land Information New Zealand </v>
      </c>
      <c r="C2" s="149"/>
      <c r="D2" s="149"/>
      <c r="E2" s="149"/>
      <c r="F2" s="40"/>
    </row>
    <row r="3" spans="1:6" ht="21" customHeight="1" x14ac:dyDescent="0.25">
      <c r="A3" s="4" t="s">
        <v>3</v>
      </c>
      <c r="B3" s="149" t="str">
        <f>'Summary and sign-off'!B3:F3</f>
        <v xml:space="preserve">Andrew Crisp </v>
      </c>
      <c r="C3" s="149"/>
      <c r="D3" s="149"/>
      <c r="E3" s="149"/>
      <c r="F3" s="40"/>
    </row>
    <row r="4" spans="1:6" ht="21" customHeight="1" x14ac:dyDescent="0.25">
      <c r="A4" s="4" t="s">
        <v>5</v>
      </c>
      <c r="B4" s="149">
        <f>'Summary and sign-off'!B4:F4</f>
        <v>43282</v>
      </c>
      <c r="C4" s="149"/>
      <c r="D4" s="149"/>
      <c r="E4" s="149"/>
      <c r="F4" s="40"/>
    </row>
    <row r="5" spans="1:6" ht="21" customHeight="1" x14ac:dyDescent="0.25">
      <c r="A5" s="4" t="s">
        <v>6</v>
      </c>
      <c r="B5" s="149">
        <f>'Summary and sign-off'!B5:F5</f>
        <v>43336</v>
      </c>
      <c r="C5" s="149"/>
      <c r="D5" s="149"/>
      <c r="E5" s="149"/>
      <c r="F5" s="40"/>
    </row>
    <row r="6" spans="1:6" ht="21" customHeight="1" x14ac:dyDescent="0.25">
      <c r="A6" s="4" t="s">
        <v>59</v>
      </c>
      <c r="B6" s="144" t="s">
        <v>29</v>
      </c>
      <c r="C6" s="144"/>
      <c r="D6" s="144"/>
      <c r="E6" s="144"/>
      <c r="F6" s="40"/>
    </row>
    <row r="7" spans="1:6" ht="21" customHeight="1" x14ac:dyDescent="0.25">
      <c r="A7" s="4" t="s">
        <v>7</v>
      </c>
      <c r="B7" s="144" t="s">
        <v>32</v>
      </c>
      <c r="C7" s="144"/>
      <c r="D7" s="144"/>
      <c r="E7" s="144"/>
      <c r="F7" s="40"/>
    </row>
    <row r="8" spans="1:6" ht="35.25" customHeight="1" x14ac:dyDescent="0.35">
      <c r="A8" s="159" t="s">
        <v>99</v>
      </c>
      <c r="B8" s="159"/>
      <c r="C8" s="160"/>
      <c r="D8" s="160"/>
      <c r="E8" s="160"/>
      <c r="F8" s="44"/>
    </row>
    <row r="9" spans="1:6" ht="35.25" customHeight="1" x14ac:dyDescent="0.35">
      <c r="A9" s="157" t="s">
        <v>100</v>
      </c>
      <c r="B9" s="158"/>
      <c r="C9" s="158"/>
      <c r="D9" s="158"/>
      <c r="E9" s="158"/>
      <c r="F9" s="44"/>
    </row>
    <row r="10" spans="1:6" ht="27" customHeight="1" x14ac:dyDescent="0.25">
      <c r="A10" s="37" t="s">
        <v>129</v>
      </c>
      <c r="B10" s="37" t="s">
        <v>14</v>
      </c>
      <c r="C10" s="37" t="s">
        <v>101</v>
      </c>
      <c r="D10" s="37" t="s">
        <v>102</v>
      </c>
      <c r="E10" s="37" t="s">
        <v>66</v>
      </c>
      <c r="F10" s="25"/>
    </row>
    <row r="11" spans="1:6" s="70" customFormat="1" hidden="1" x14ac:dyDescent="0.25">
      <c r="A11" s="87"/>
      <c r="B11" s="88"/>
      <c r="C11" s="92"/>
      <c r="D11" s="92"/>
      <c r="E11" s="93"/>
      <c r="F11" s="2"/>
    </row>
    <row r="12" spans="1:6" s="70" customFormat="1" ht="13" x14ac:dyDescent="0.25">
      <c r="A12" s="131" t="s">
        <v>130</v>
      </c>
      <c r="B12" s="88"/>
      <c r="C12" s="88"/>
      <c r="D12" s="92"/>
      <c r="E12" s="93"/>
      <c r="F12" s="2"/>
    </row>
    <row r="13" spans="1:6" s="70" customFormat="1" ht="13" x14ac:dyDescent="0.25">
      <c r="A13" s="87"/>
      <c r="B13" s="88"/>
      <c r="C13" s="131"/>
      <c r="D13" s="92"/>
      <c r="E13" s="93"/>
      <c r="F13" s="2"/>
    </row>
    <row r="14" spans="1:6" s="70" customFormat="1" ht="11.25" hidden="1" customHeight="1" x14ac:dyDescent="0.25">
      <c r="A14" s="87"/>
      <c r="B14" s="88"/>
      <c r="C14" s="92"/>
      <c r="D14" s="92"/>
      <c r="E14" s="93"/>
      <c r="F14" s="2"/>
    </row>
    <row r="15" spans="1:6" ht="34.5" customHeight="1" x14ac:dyDescent="0.25">
      <c r="A15" s="71" t="s">
        <v>103</v>
      </c>
      <c r="B15" s="135">
        <f>SUM(B11:B14)</f>
        <v>0</v>
      </c>
      <c r="C15" s="98"/>
      <c r="D15" s="150"/>
      <c r="E15" s="150"/>
      <c r="F15" s="2"/>
    </row>
    <row r="16" spans="1:6" ht="13" x14ac:dyDescent="0.3">
      <c r="A16" s="23"/>
      <c r="B16" s="22"/>
      <c r="C16" s="22"/>
      <c r="D16" s="22"/>
      <c r="E16" s="22"/>
      <c r="F16" s="40"/>
    </row>
    <row r="17" spans="1:6" ht="13" x14ac:dyDescent="0.3">
      <c r="A17" s="23"/>
      <c r="B17" s="24"/>
      <c r="C17" s="29"/>
      <c r="D17" s="22"/>
      <c r="E17" s="22"/>
      <c r="F17" s="40"/>
    </row>
    <row r="18" spans="1:6" ht="12.75" customHeight="1" x14ac:dyDescent="0.25">
      <c r="A18" s="25"/>
      <c r="B18" s="25"/>
      <c r="C18" s="25"/>
      <c r="D18" s="25"/>
      <c r="E18" s="25"/>
      <c r="F18" s="40"/>
    </row>
    <row r="19" spans="1:6" x14ac:dyDescent="0.25">
      <c r="A19" s="25"/>
      <c r="B19" s="33"/>
      <c r="C19" s="45"/>
      <c r="D19" s="46"/>
      <c r="E19" s="46"/>
      <c r="F19" s="40"/>
    </row>
    <row r="20" spans="1:6" ht="13" x14ac:dyDescent="0.3">
      <c r="A20" s="25"/>
      <c r="B20" s="27"/>
      <c r="C20" s="28"/>
      <c r="D20" s="28"/>
      <c r="E20" s="28"/>
      <c r="F20" s="29"/>
    </row>
    <row r="21" spans="1:6" x14ac:dyDescent="0.25">
      <c r="A21" s="33"/>
      <c r="B21" s="33"/>
      <c r="C21" s="45"/>
      <c r="D21" s="45"/>
      <c r="E21" s="45"/>
      <c r="F21" s="40"/>
    </row>
    <row r="22" spans="1:6" ht="12.75" customHeight="1" x14ac:dyDescent="0.25">
      <c r="A22" s="33"/>
      <c r="B22" s="33"/>
      <c r="C22" s="47"/>
      <c r="D22" s="47"/>
      <c r="E22" s="35"/>
      <c r="F22" s="40"/>
    </row>
    <row r="23" spans="1:6" x14ac:dyDescent="0.25">
      <c r="A23" s="22"/>
      <c r="B23" s="22"/>
      <c r="C23" s="22"/>
      <c r="D23" s="22"/>
      <c r="E23" s="22"/>
      <c r="F23" s="40"/>
    </row>
    <row r="24" spans="1:6" hidden="1" x14ac:dyDescent="0.25"/>
    <row r="25" spans="1:6" hidden="1" x14ac:dyDescent="0.25"/>
    <row r="26" spans="1:6" hidden="1" x14ac:dyDescent="0.25"/>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sheetData>
  <sheetProtection formatCells="0" insertRows="0" deleteRows="0"/>
  <mergeCells count="10">
    <mergeCell ref="D15:E1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J30"/>
  <sheetViews>
    <sheetView zoomScaleNormal="100" workbookViewId="0">
      <selection activeCell="D16" sqref="A1:E16"/>
    </sheetView>
  </sheetViews>
  <sheetFormatPr defaultColWidth="9.08984375" defaultRowHeight="12.5" x14ac:dyDescent="0.25"/>
  <cols>
    <col min="1" max="1" width="35.7265625" style="17" customWidth="1"/>
    <col min="2" max="2" width="14.26953125" style="17" customWidth="1"/>
    <col min="3" max="3" width="71.36328125" style="17" customWidth="1"/>
    <col min="4" max="4" width="50" style="17" customWidth="1"/>
    <col min="5" max="5" width="21.36328125" style="17" customWidth="1"/>
    <col min="6" max="6" width="36.81640625" style="17" customWidth="1"/>
    <col min="7" max="10" width="9.08984375" style="17" hidden="1" customWidth="1"/>
    <col min="11" max="13" width="0" style="17" hidden="1" customWidth="1"/>
    <col min="14" max="16384" width="9.08984375" style="17"/>
  </cols>
  <sheetData>
    <row r="1" spans="1:6" ht="26.25" customHeight="1" x14ac:dyDescent="0.25">
      <c r="A1" s="146" t="s">
        <v>58</v>
      </c>
      <c r="B1" s="146"/>
      <c r="C1" s="146"/>
      <c r="D1" s="146"/>
      <c r="E1" s="146"/>
      <c r="F1" s="26"/>
    </row>
    <row r="2" spans="1:6" ht="21" customHeight="1" x14ac:dyDescent="0.25">
      <c r="A2" s="4" t="s">
        <v>1</v>
      </c>
      <c r="B2" s="149" t="str">
        <f>'Summary and sign-off'!B2:F2</f>
        <v xml:space="preserve">Land Information New Zealand </v>
      </c>
      <c r="C2" s="149"/>
      <c r="D2" s="149"/>
      <c r="E2" s="149"/>
      <c r="F2" s="26"/>
    </row>
    <row r="3" spans="1:6" ht="21" customHeight="1" x14ac:dyDescent="0.25">
      <c r="A3" s="4" t="s">
        <v>3</v>
      </c>
      <c r="B3" s="149" t="str">
        <f>'Summary and sign-off'!B3:F3</f>
        <v xml:space="preserve">Andrew Crisp </v>
      </c>
      <c r="C3" s="149"/>
      <c r="D3" s="149"/>
      <c r="E3" s="149"/>
      <c r="F3" s="26"/>
    </row>
    <row r="4" spans="1:6" ht="21" customHeight="1" x14ac:dyDescent="0.25">
      <c r="A4" s="4" t="s">
        <v>5</v>
      </c>
      <c r="B4" s="149">
        <f>'Summary and sign-off'!B4:F4</f>
        <v>43282</v>
      </c>
      <c r="C4" s="149"/>
      <c r="D4" s="149"/>
      <c r="E4" s="149"/>
      <c r="F4" s="26"/>
    </row>
    <row r="5" spans="1:6" ht="21" customHeight="1" x14ac:dyDescent="0.25">
      <c r="A5" s="4" t="s">
        <v>6</v>
      </c>
      <c r="B5" s="149">
        <f>'Summary and sign-off'!B5:F5</f>
        <v>43336</v>
      </c>
      <c r="C5" s="149"/>
      <c r="D5" s="149"/>
      <c r="E5" s="149"/>
      <c r="F5" s="26"/>
    </row>
    <row r="6" spans="1:6" ht="21" customHeight="1" x14ac:dyDescent="0.25">
      <c r="A6" s="4" t="s">
        <v>59</v>
      </c>
      <c r="B6" s="144" t="s">
        <v>29</v>
      </c>
      <c r="C6" s="144"/>
      <c r="D6" s="144"/>
      <c r="E6" s="144"/>
      <c r="F6" s="36"/>
    </row>
    <row r="7" spans="1:6" ht="21" customHeight="1" x14ac:dyDescent="0.25">
      <c r="A7" s="4" t="s">
        <v>7</v>
      </c>
      <c r="B7" s="144" t="s">
        <v>32</v>
      </c>
      <c r="C7" s="144"/>
      <c r="D7" s="144"/>
      <c r="E7" s="144"/>
      <c r="F7" s="36"/>
    </row>
    <row r="8" spans="1:6" ht="35.25" customHeight="1" x14ac:dyDescent="0.25">
      <c r="A8" s="153" t="s">
        <v>104</v>
      </c>
      <c r="B8" s="153"/>
      <c r="C8" s="160"/>
      <c r="D8" s="160"/>
      <c r="E8" s="160"/>
      <c r="F8" s="26"/>
    </row>
    <row r="9" spans="1:6" ht="35.25" customHeight="1" x14ac:dyDescent="0.25">
      <c r="A9" s="161" t="s">
        <v>105</v>
      </c>
      <c r="B9" s="162"/>
      <c r="C9" s="162"/>
      <c r="D9" s="162"/>
      <c r="E9" s="162"/>
      <c r="F9" s="26"/>
    </row>
    <row r="10" spans="1:6" ht="27" customHeight="1" x14ac:dyDescent="0.25">
      <c r="A10" s="37" t="s">
        <v>129</v>
      </c>
      <c r="B10" s="37" t="s">
        <v>14</v>
      </c>
      <c r="C10" s="37" t="s">
        <v>106</v>
      </c>
      <c r="D10" s="37" t="s">
        <v>107</v>
      </c>
      <c r="E10" s="37" t="s">
        <v>66</v>
      </c>
      <c r="F10" s="38"/>
    </row>
    <row r="11" spans="1:6" s="70" customFormat="1" x14ac:dyDescent="0.25">
      <c r="A11" s="128">
        <v>43284</v>
      </c>
      <c r="B11" s="129">
        <v>773</v>
      </c>
      <c r="C11" s="89" t="s">
        <v>108</v>
      </c>
      <c r="D11" s="89" t="s">
        <v>109</v>
      </c>
      <c r="E11" s="93" t="s">
        <v>73</v>
      </c>
      <c r="F11" s="3"/>
    </row>
    <row r="12" spans="1:6" s="70" customFormat="1" x14ac:dyDescent="0.25">
      <c r="A12" s="128">
        <v>43312</v>
      </c>
      <c r="B12" s="129">
        <v>37.19</v>
      </c>
      <c r="C12" s="92" t="s">
        <v>110</v>
      </c>
      <c r="D12" s="92" t="s">
        <v>111</v>
      </c>
      <c r="E12" s="93" t="s">
        <v>73</v>
      </c>
      <c r="F12" s="3"/>
    </row>
    <row r="13" spans="1:6" s="70" customFormat="1" ht="25" x14ac:dyDescent="0.25">
      <c r="A13" s="128">
        <v>43327</v>
      </c>
      <c r="B13" s="129">
        <v>1207.5</v>
      </c>
      <c r="C13" s="92" t="s">
        <v>112</v>
      </c>
      <c r="D13" s="89" t="s">
        <v>113</v>
      </c>
      <c r="E13" s="93" t="s">
        <v>73</v>
      </c>
      <c r="F13" s="3"/>
    </row>
    <row r="14" spans="1:6" s="70" customFormat="1" x14ac:dyDescent="0.25">
      <c r="A14" s="128">
        <v>43343</v>
      </c>
      <c r="B14" s="129">
        <v>64.209999999999994</v>
      </c>
      <c r="C14" s="92" t="s">
        <v>110</v>
      </c>
      <c r="D14" s="92" t="s">
        <v>114</v>
      </c>
      <c r="E14" s="93" t="s">
        <v>73</v>
      </c>
      <c r="F14" s="3"/>
    </row>
    <row r="15" spans="1:6" s="70" customFormat="1" x14ac:dyDescent="0.25">
      <c r="A15" s="87"/>
      <c r="B15" s="88"/>
      <c r="C15" s="92"/>
      <c r="D15" s="92"/>
      <c r="E15" s="93"/>
      <c r="F15" s="3"/>
    </row>
    <row r="16" spans="1:6" ht="34.5" customHeight="1" x14ac:dyDescent="0.25">
      <c r="A16" s="71" t="s">
        <v>115</v>
      </c>
      <c r="B16" s="135">
        <f>SUM(B11:B15)</f>
        <v>2081.9</v>
      </c>
      <c r="C16" s="98"/>
      <c r="D16" s="150"/>
      <c r="E16" s="150"/>
      <c r="F16" s="39"/>
    </row>
    <row r="17" spans="1:6" ht="14.15" customHeight="1" x14ac:dyDescent="0.25">
      <c r="A17" s="40"/>
      <c r="B17" s="29"/>
      <c r="C17" s="22"/>
      <c r="D17" s="22"/>
      <c r="E17" s="22"/>
      <c r="F17" s="26"/>
    </row>
    <row r="18" spans="1:6" ht="13" x14ac:dyDescent="0.3">
      <c r="A18" s="23"/>
      <c r="B18" s="22"/>
      <c r="C18" s="22"/>
      <c r="D18" s="22"/>
      <c r="E18" s="22"/>
      <c r="F18" s="26"/>
    </row>
    <row r="19" spans="1:6" ht="12.65" customHeight="1" x14ac:dyDescent="0.25">
      <c r="A19" s="25"/>
      <c r="B19" s="22"/>
      <c r="C19" s="22"/>
      <c r="D19" s="22"/>
      <c r="E19" s="22"/>
      <c r="F19" s="26"/>
    </row>
    <row r="20" spans="1:6" ht="13" x14ac:dyDescent="0.3">
      <c r="A20" s="25"/>
      <c r="B20" s="27"/>
      <c r="C20" s="28"/>
      <c r="D20" s="28"/>
      <c r="E20" s="28"/>
      <c r="F20" s="29"/>
    </row>
    <row r="21" spans="1:6" x14ac:dyDescent="0.25">
      <c r="A21" s="33"/>
      <c r="B21" s="34"/>
      <c r="C21" s="29"/>
      <c r="D21" s="29"/>
      <c r="E21" s="29"/>
      <c r="F21" s="29"/>
    </row>
    <row r="22" spans="1:6" ht="12.75" customHeight="1" x14ac:dyDescent="0.25">
      <c r="A22" s="33"/>
      <c r="B22" s="41"/>
      <c r="C22" s="35"/>
      <c r="D22" s="35"/>
      <c r="E22" s="35"/>
      <c r="F22" s="35"/>
    </row>
    <row r="23" spans="1:6" x14ac:dyDescent="0.25">
      <c r="A23" s="40"/>
      <c r="B23" s="42"/>
      <c r="C23" s="22"/>
      <c r="D23" s="22"/>
      <c r="E23" s="22"/>
      <c r="F23" s="40"/>
    </row>
    <row r="24" spans="1:6" x14ac:dyDescent="0.25">
      <c r="A24" s="22"/>
      <c r="B24" s="22"/>
      <c r="C24" s="22"/>
      <c r="D24" s="22"/>
      <c r="E24" s="40"/>
    </row>
    <row r="25" spans="1:6" ht="12.75" customHeight="1" x14ac:dyDescent="0.25"/>
    <row r="26" spans="1:6" x14ac:dyDescent="0.25">
      <c r="A26" s="43"/>
      <c r="B26" s="43"/>
      <c r="C26" s="43"/>
      <c r="D26" s="43"/>
      <c r="E26" s="43"/>
      <c r="F26" s="26"/>
    </row>
    <row r="27" spans="1:6" x14ac:dyDescent="0.25">
      <c r="A27" s="43"/>
      <c r="B27" s="43"/>
      <c r="C27" s="43"/>
      <c r="D27" s="43"/>
      <c r="E27" s="43"/>
      <c r="F27" s="26"/>
    </row>
    <row r="28" spans="1:6" x14ac:dyDescent="0.25">
      <c r="A28" s="43"/>
      <c r="B28" s="43"/>
      <c r="C28" s="43"/>
      <c r="D28" s="43"/>
      <c r="E28" s="43"/>
      <c r="F28" s="26"/>
    </row>
    <row r="29" spans="1:6" x14ac:dyDescent="0.25">
      <c r="A29" s="43"/>
      <c r="B29" s="43"/>
      <c r="C29" s="43"/>
      <c r="D29" s="43"/>
      <c r="E29" s="43"/>
      <c r="F29" s="26"/>
    </row>
    <row r="30" spans="1:6" x14ac:dyDescent="0.25">
      <c r="A30" s="43"/>
      <c r="B30" s="43"/>
      <c r="C30" s="43"/>
      <c r="D30" s="43"/>
      <c r="E30" s="43"/>
      <c r="F30" s="26"/>
    </row>
  </sheetData>
  <sheetProtection formatCells="0" insertRows="0" deleteRows="0"/>
  <mergeCells count="10">
    <mergeCell ref="D16:E16"/>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5"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abSelected="1" zoomScaleNormal="100" workbookViewId="0">
      <selection activeCell="B4" sqref="B4:F4"/>
    </sheetView>
  </sheetViews>
  <sheetFormatPr defaultColWidth="0" defaultRowHeight="12.5" zeroHeight="1" x14ac:dyDescent="0.25"/>
  <cols>
    <col min="1" max="1" width="35.7265625" style="17" customWidth="1"/>
    <col min="2" max="2" width="46.81640625" style="17" customWidth="1"/>
    <col min="3" max="3" width="22.08984375" style="17" customWidth="1"/>
    <col min="4" max="4" width="25.36328125" style="17" customWidth="1"/>
    <col min="5" max="6" width="35.7265625" style="17" customWidth="1"/>
    <col min="7" max="7" width="38" style="17" customWidth="1"/>
    <col min="8" max="10" width="9.08984375" style="17" hidden="1" customWidth="1"/>
    <col min="11" max="15" width="0" style="17" hidden="1" customWidth="1"/>
    <col min="16" max="16384" width="0" style="17" hidden="1"/>
  </cols>
  <sheetData>
    <row r="1" spans="1:7" ht="26.25" customHeight="1" x14ac:dyDescent="0.25">
      <c r="A1" s="146" t="s">
        <v>116</v>
      </c>
      <c r="B1" s="146"/>
      <c r="C1" s="146"/>
      <c r="D1" s="146"/>
      <c r="E1" s="146"/>
      <c r="F1" s="146"/>
    </row>
    <row r="2" spans="1:7" ht="21" customHeight="1" x14ac:dyDescent="0.25">
      <c r="A2" s="4" t="s">
        <v>1</v>
      </c>
      <c r="B2" s="149" t="str">
        <f>'Summary and sign-off'!B2:F2</f>
        <v xml:space="preserve">Land Information New Zealand </v>
      </c>
      <c r="C2" s="149"/>
      <c r="D2" s="149"/>
      <c r="E2" s="149"/>
      <c r="F2" s="149"/>
    </row>
    <row r="3" spans="1:7" ht="21" customHeight="1" x14ac:dyDescent="0.25">
      <c r="A3" s="4" t="s">
        <v>3</v>
      </c>
      <c r="B3" s="149" t="str">
        <f>'Summary and sign-off'!B3:F3</f>
        <v xml:space="preserve">Andrew Crisp </v>
      </c>
      <c r="C3" s="149"/>
      <c r="D3" s="149"/>
      <c r="E3" s="149"/>
      <c r="F3" s="149"/>
    </row>
    <row r="4" spans="1:7" ht="21" customHeight="1" x14ac:dyDescent="0.25">
      <c r="A4" s="4" t="s">
        <v>5</v>
      </c>
      <c r="B4" s="149">
        <f>'Summary and sign-off'!B4:F4</f>
        <v>43282</v>
      </c>
      <c r="C4" s="149"/>
      <c r="D4" s="149"/>
      <c r="E4" s="149"/>
      <c r="F4" s="149"/>
    </row>
    <row r="5" spans="1:7" ht="21" customHeight="1" x14ac:dyDescent="0.25">
      <c r="A5" s="4" t="s">
        <v>6</v>
      </c>
      <c r="B5" s="149">
        <f>'Summary and sign-off'!B5:F5</f>
        <v>43336</v>
      </c>
      <c r="C5" s="149"/>
      <c r="D5" s="149"/>
      <c r="E5" s="149"/>
      <c r="F5" s="149"/>
    </row>
    <row r="6" spans="1:7" ht="21" customHeight="1" x14ac:dyDescent="0.25">
      <c r="A6" s="4" t="s">
        <v>117</v>
      </c>
      <c r="B6" s="144" t="s">
        <v>29</v>
      </c>
      <c r="C6" s="144"/>
      <c r="D6" s="144"/>
      <c r="E6" s="144"/>
      <c r="F6" s="144"/>
    </row>
    <row r="7" spans="1:7" ht="21" customHeight="1" x14ac:dyDescent="0.25">
      <c r="A7" s="4" t="s">
        <v>7</v>
      </c>
      <c r="B7" s="144" t="s">
        <v>32</v>
      </c>
      <c r="C7" s="144"/>
      <c r="D7" s="144"/>
      <c r="E7" s="144"/>
      <c r="F7" s="144"/>
    </row>
    <row r="8" spans="1:7" ht="36" customHeight="1" x14ac:dyDescent="0.25">
      <c r="A8" s="153" t="s">
        <v>118</v>
      </c>
      <c r="B8" s="153"/>
      <c r="C8" s="153"/>
      <c r="D8" s="153"/>
      <c r="E8" s="153"/>
      <c r="F8" s="153"/>
    </row>
    <row r="9" spans="1:7" ht="36" customHeight="1" x14ac:dyDescent="0.25">
      <c r="A9" s="161" t="s">
        <v>119</v>
      </c>
      <c r="B9" s="162"/>
      <c r="C9" s="162"/>
      <c r="D9" s="162"/>
      <c r="E9" s="162"/>
      <c r="F9" s="162"/>
    </row>
    <row r="10" spans="1:7" ht="39" customHeight="1" x14ac:dyDescent="0.25">
      <c r="A10" s="18" t="s">
        <v>129</v>
      </c>
      <c r="B10" s="9" t="s">
        <v>120</v>
      </c>
      <c r="C10" s="9" t="s">
        <v>121</v>
      </c>
      <c r="D10" s="9" t="s">
        <v>122</v>
      </c>
      <c r="E10" s="9" t="s">
        <v>123</v>
      </c>
      <c r="F10" s="9" t="s">
        <v>124</v>
      </c>
    </row>
    <row r="11" spans="1:7" s="70" customFormat="1" hidden="1" x14ac:dyDescent="0.25">
      <c r="A11" s="91"/>
      <c r="B11" s="92"/>
      <c r="C11" s="97"/>
      <c r="D11" s="92"/>
      <c r="E11" s="94"/>
      <c r="F11" s="93"/>
    </row>
    <row r="12" spans="1:7" s="70" customFormat="1" ht="37.5" x14ac:dyDescent="0.25">
      <c r="A12" s="136">
        <v>43334</v>
      </c>
      <c r="B12" s="137" t="s">
        <v>125</v>
      </c>
      <c r="C12" s="138" t="s">
        <v>46</v>
      </c>
      <c r="D12" s="137" t="s">
        <v>126</v>
      </c>
      <c r="E12" s="139" t="s">
        <v>41</v>
      </c>
      <c r="F12" s="96"/>
    </row>
    <row r="13" spans="1:7" s="70" customFormat="1" x14ac:dyDescent="0.25">
      <c r="A13" s="91"/>
      <c r="B13" s="95"/>
      <c r="C13" s="97"/>
      <c r="D13" s="95"/>
      <c r="E13" s="94"/>
      <c r="F13" s="96"/>
    </row>
    <row r="14" spans="1:7" s="70" customFormat="1" hidden="1" x14ac:dyDescent="0.25">
      <c r="A14" s="91"/>
      <c r="B14" s="92"/>
      <c r="C14" s="97"/>
      <c r="D14" s="92"/>
      <c r="E14" s="94"/>
      <c r="F14" s="93"/>
    </row>
    <row r="15" spans="1:7" ht="34.5" customHeight="1" x14ac:dyDescent="0.25">
      <c r="A15" s="72" t="s">
        <v>127</v>
      </c>
      <c r="B15" s="73" t="s">
        <v>128</v>
      </c>
      <c r="C15" s="74">
        <f>C16+C17</f>
        <v>1</v>
      </c>
      <c r="D15" s="104" t="str">
        <f>IF(SUBTOTAL(3,C11:C14)=SUBTOTAL(103,C11:C14),'Summary and sign-off'!$A$47,'Summary and sign-off'!$A$48)</f>
        <v>Check - there are no hidden rows with data</v>
      </c>
      <c r="E15" s="163" t="str">
        <f>IF('Summary and sign-off'!F59='Summary and sign-off'!F53,'Summary and sign-off'!A51,'Summary and sign-off'!A49)</f>
        <v>Check - each entry provides sufficient information</v>
      </c>
      <c r="F15" s="163"/>
      <c r="G15" s="70"/>
    </row>
    <row r="16" spans="1:7" ht="25.5" customHeight="1" x14ac:dyDescent="0.35">
      <c r="A16" s="75"/>
      <c r="B16" s="76" t="s">
        <v>45</v>
      </c>
      <c r="C16" s="77">
        <f>COUNTIF(C11:C14,'Summary and sign-off'!A44)</f>
        <v>0</v>
      </c>
      <c r="D16" s="19"/>
      <c r="E16" s="20"/>
      <c r="F16" s="21"/>
    </row>
    <row r="17" spans="1:6" ht="25.5" customHeight="1" x14ac:dyDescent="0.35">
      <c r="A17" s="75"/>
      <c r="B17" s="76" t="s">
        <v>46</v>
      </c>
      <c r="C17" s="77">
        <f>COUNTIF(C11:C14,'Summary and sign-off'!A45)</f>
        <v>1</v>
      </c>
      <c r="D17" s="19"/>
      <c r="E17" s="20"/>
      <c r="F17" s="21"/>
    </row>
    <row r="18" spans="1:6" ht="13" x14ac:dyDescent="0.3">
      <c r="A18" s="22"/>
      <c r="B18" s="23"/>
      <c r="C18" s="22"/>
      <c r="D18" s="24"/>
      <c r="E18" s="24"/>
      <c r="F18" s="22"/>
    </row>
    <row r="19" spans="1:6" ht="13" x14ac:dyDescent="0.3">
      <c r="A19" s="23"/>
      <c r="B19" s="23"/>
      <c r="C19" s="23"/>
      <c r="D19" s="23"/>
      <c r="E19" s="23"/>
      <c r="F19" s="23"/>
    </row>
    <row r="20" spans="1:6" ht="12.65" customHeight="1" x14ac:dyDescent="0.25">
      <c r="A20" s="25"/>
      <c r="B20" s="22"/>
      <c r="C20" s="22"/>
      <c r="D20" s="22"/>
      <c r="E20" s="22"/>
      <c r="F20" s="26"/>
    </row>
    <row r="21" spans="1:6" ht="13" x14ac:dyDescent="0.3">
      <c r="A21" s="25"/>
      <c r="B21" s="27"/>
      <c r="C21" s="28"/>
      <c r="D21" s="28"/>
      <c r="E21" s="28"/>
      <c r="F21" s="29"/>
    </row>
    <row r="22" spans="1:6" ht="13" x14ac:dyDescent="0.3">
      <c r="A22" s="25"/>
      <c r="B22" s="30"/>
      <c r="C22" s="30"/>
      <c r="D22" s="30"/>
      <c r="E22" s="30"/>
      <c r="F22" s="30"/>
    </row>
    <row r="23" spans="1:6" ht="12.75" customHeight="1" x14ac:dyDescent="0.25">
      <c r="A23" s="25"/>
      <c r="B23" s="22"/>
      <c r="C23" s="22"/>
      <c r="D23" s="22"/>
      <c r="E23" s="22"/>
      <c r="F23" s="22"/>
    </row>
    <row r="24" spans="1:6" ht="13" customHeight="1" x14ac:dyDescent="0.25">
      <c r="A24" s="31"/>
      <c r="B24" s="32"/>
      <c r="C24" s="32"/>
      <c r="D24" s="32"/>
      <c r="E24" s="32"/>
      <c r="F24" s="32"/>
    </row>
    <row r="25" spans="1:6" x14ac:dyDescent="0.25">
      <c r="A25" s="33"/>
      <c r="B25" s="34"/>
      <c r="C25" s="29"/>
      <c r="D25" s="29"/>
      <c r="E25" s="29"/>
      <c r="F25" s="29"/>
    </row>
    <row r="26" spans="1:6" ht="12.75" customHeight="1" x14ac:dyDescent="0.25">
      <c r="A26" s="33"/>
      <c r="B26" s="25"/>
      <c r="C26" s="35"/>
      <c r="D26" s="35"/>
      <c r="E26" s="35"/>
      <c r="F26" s="35"/>
    </row>
    <row r="27" spans="1:6" ht="12.75" customHeight="1" x14ac:dyDescent="0.25">
      <c r="A27" s="25"/>
      <c r="B27" s="25"/>
      <c r="C27" s="35"/>
      <c r="D27" s="35"/>
      <c r="E27" s="35"/>
      <c r="F27" s="35"/>
    </row>
    <row r="28" spans="1:6" ht="12.75" hidden="1" customHeight="1" x14ac:dyDescent="0.25">
      <c r="A28" s="25"/>
      <c r="B28" s="25"/>
      <c r="C28" s="35"/>
      <c r="D28" s="35"/>
      <c r="E28" s="35"/>
      <c r="F28" s="35"/>
    </row>
    <row r="29" spans="1:6" hidden="1" x14ac:dyDescent="0.25"/>
    <row r="30" spans="1:6" hidden="1" x14ac:dyDescent="0.25"/>
    <row r="31" spans="1:6" ht="13" hidden="1" x14ac:dyDescent="0.3">
      <c r="A31" s="23"/>
      <c r="B31" s="23"/>
      <c r="C31" s="23"/>
      <c r="D31" s="23"/>
      <c r="E31" s="23"/>
      <c r="F31" s="23"/>
    </row>
    <row r="32" spans="1:6" ht="13" hidden="1" x14ac:dyDescent="0.3">
      <c r="A32" s="23"/>
      <c r="B32" s="23"/>
      <c r="C32" s="23"/>
      <c r="D32" s="23"/>
      <c r="E32" s="23"/>
      <c r="F32" s="23"/>
    </row>
    <row r="33" spans="1:6" ht="13" hidden="1" x14ac:dyDescent="0.3">
      <c r="A33" s="23"/>
      <c r="B33" s="23"/>
      <c r="C33" s="23"/>
      <c r="D33" s="23"/>
      <c r="E33" s="23"/>
      <c r="F33" s="23"/>
    </row>
    <row r="34" spans="1:6" ht="13" hidden="1" x14ac:dyDescent="0.3">
      <c r="A34" s="23"/>
      <c r="B34" s="23"/>
      <c r="C34" s="23"/>
      <c r="D34" s="23"/>
      <c r="E34" s="23"/>
      <c r="F34" s="23"/>
    </row>
    <row r="35" spans="1:6" ht="13" hidden="1" x14ac:dyDescent="0.3">
      <c r="A35" s="23"/>
      <c r="B35" s="23"/>
      <c r="C35" s="23"/>
      <c r="D35" s="23"/>
      <c r="E35" s="23"/>
      <c r="F35" s="23"/>
    </row>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x14ac:dyDescent="0.25"/>
    <row r="57" x14ac:dyDescent="0.25"/>
    <row r="58" x14ac:dyDescent="0.25"/>
    <row r="59" x14ac:dyDescent="0.25"/>
    <row r="60" x14ac:dyDescent="0.25"/>
    <row r="61" x14ac:dyDescent="0.25"/>
    <row r="62" x14ac:dyDescent="0.25"/>
    <row r="63" x14ac:dyDescent="0.25"/>
    <row r="64" x14ac:dyDescent="0.25"/>
    <row r="65" x14ac:dyDescent="0.25"/>
  </sheetData>
  <sheetProtection formatCells="0" insertRows="0" deleteRows="0"/>
  <mergeCells count="10">
    <mergeCell ref="E15:F15"/>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A14"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 C13:C14</xm:sqref>
        </x14:dataValidation>
        <x14:dataValidation type="list" errorStyle="information" operator="greaterThan" allowBlank="1" showInputMessage="1" prompt="Provide specific $ value if possible" xr:uid="{00000000-0002-0000-0500-000003000000}">
          <x14:formula1>
            <xm:f>'Summary and sign-off'!$A$38:$A$43</xm:f>
          </x14:formula1>
          <xm:sqref>E11 E13:E14</xm:sqref>
        </x14:dataValidation>
      </x14:dataValidations>
    </ext>
  </extLst>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B2582851737C4640BA36565D556ECEA8" version="1.0.0">
  <systemFields>
    <field name="Objective-Id">
      <value order="0">A3357738</value>
    </field>
    <field name="Objective-Title">
      <value order="0">Land Information Chief Executive Expense Disclosure_Andrew Crisp_July 2018- 24 August 2018</value>
    </field>
    <field name="Objective-Description">
      <value order="0"/>
    </field>
    <field name="Objective-CreationStamp">
      <value order="0">2018-08-19T19:44:31Z</value>
    </field>
    <field name="Objective-IsApproved">
      <value order="0">false</value>
    </field>
    <field name="Objective-IsPublished">
      <value order="0">true</value>
    </field>
    <field name="Objective-DatePublished">
      <value order="0">2019-07-25T20:22:15Z</value>
    </field>
    <field name="Objective-ModificationStamp">
      <value order="0">2019-07-25T20:22:15Z</value>
    </field>
    <field name="Objective-Owner">
      <value order="0">Denise Sheehan</value>
    </field>
    <field name="Objective-Path">
      <value order="0">LinZone Global Folder:LinZone File Plan:Corporate Administration:Team Administration:Chief Executive:Office of the CEO:Lisa Barrett, Acting CE - 27 August 2018:Finance:CE Expense returns to SSC:Return_Twelve Months to June 2019</value>
    </field>
    <field name="Objective-Parent">
      <value order="0">Return_Twelve Months to June 2019</value>
    </field>
    <field name="Objective-State">
      <value order="0">Published</value>
    </field>
    <field name="Objective-VersionId">
      <value order="0">vA6054421</value>
    </field>
    <field name="Objective-Version">
      <value order="0">15.0</value>
    </field>
    <field name="Objective-VersionNumber">
      <value order="0">16</value>
    </field>
    <field name="Objective-VersionComment">
      <value order="0"/>
    </field>
    <field name="Objective-FileNumber">
      <value order="0">CAN-T15-01-05/158</value>
    </field>
    <field name="Objective-Classification">
      <value order="0"/>
    </field>
    <field name="Objective-Caveats">
      <value order="0"/>
    </field>
  </systemFields>
  <catalogues>
    <catalogue name="Document Type Catalogue" type="type" ori="id:cA119">
      <field name="Objective-Copy To Clipboard">
        <value order="0">Copy To Clipboard</value>
      </field>
      <field name="Objective-Create Hyperlink">
        <value order="0">Create Hyperlink</value>
      </field>
      <field name="Objective-Connect Creator">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B2582851737C4640BA36565D556ECEA8"/>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Document" ma:contentTypeID="0x0101004D053F2ADCEF0B41ACA1676647590D9F004B312C66C8A2184AB8A4A5D6EE284351" ma:contentTypeVersion="7" ma:contentTypeDescription="Create a new document." ma:contentTypeScope="" ma:versionID="06e2d90998008e5a6e2dab3f8488906b">
  <xsd:schema xmlns:xsd="http://www.w3.org/2001/XMLSchema" xmlns:xs="http://www.w3.org/2001/XMLSchema" xmlns:p="http://schemas.microsoft.com/office/2006/metadata/properties" xmlns:ns2="81daeb9b-c864-4e3a-8d56-ff6158c199ac" xmlns:ns3="031bb0d6-8b65-48a7-b61b-ea3c744a986e" targetNamespace="http://schemas.microsoft.com/office/2006/metadata/properties" ma:root="true" ma:fieldsID="48272ec836e54b2e3602566fc9f80d80" ns2:_="" ns3:_="">
    <xsd:import namespace="81daeb9b-c864-4e3a-8d56-ff6158c199ac"/>
    <xsd:import namespace="031bb0d6-8b65-48a7-b61b-ea3c744a986e"/>
    <xsd:element name="properties">
      <xsd:complexType>
        <xsd:sequence>
          <xsd:element name="documentManagement">
            <xsd:complexType>
              <xsd:all>
                <xsd:element ref="ns2:_dlc_DocId" minOccurs="0"/>
                <xsd:element ref="ns2:_dlc_DocIdUrl" minOccurs="0"/>
                <xsd:element ref="ns2:_dlc_DocIdPersistId" minOccurs="0"/>
                <xsd:element ref="ns3:MediaServiceDateTaken" minOccurs="0"/>
                <xsd:element ref="ns3:MediaServiceAutoTags"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aeb9b-c864-4e3a-8d56-ff6158c199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1bb0d6-8b65-48a7-b61b-ea3c744a986e" elementFormDefault="qualified">
    <xsd:import namespace="http://schemas.microsoft.com/office/2006/documentManagement/types"/>
    <xsd:import namespace="http://schemas.microsoft.com/office/infopath/2007/PartnerControls"/>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1daeb9b-c864-4e3a-8d56-ff6158c199ac">CHIEFEXEC-513651717-101</_dlc_DocId>
    <_dlc_DocIdUrl xmlns="81daeb9b-c864-4e3a-8d56-ff6158c199ac">
      <Url>https://mhud.sharepoint.com/sites/dms-CE/_layouts/15/DocIdRedir.aspx?ID=CHIEFEXEC-513651717-101</Url>
      <Description>CHIEFEXEC-513651717-101</Description>
    </_dlc_DocIdUrl>
    <SharedWithUsers xmlns="81daeb9b-c864-4e3a-8d56-ff6158c199ac">
      <UserInfo>
        <DisplayName>Eden Green</DisplayName>
        <AccountId>37</AccountId>
        <AccountType/>
      </UserInfo>
      <UserInfo>
        <DisplayName>Glenn Phillips</DisplayName>
        <AccountId>40</AccountId>
        <AccountType/>
      </UserInfo>
      <UserInfo>
        <DisplayName>Elyse Robert</DisplayName>
        <AccountId>45</AccountId>
        <AccountType/>
      </UserInfo>
      <UserInfo>
        <DisplayName>Daniel Andersen</DisplayName>
        <AccountId>21</AccountId>
        <AccountType/>
      </UserInfo>
    </SharedWithUsers>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04E842B3-3C33-4598-B98F-6C08DDD6B1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daeb9b-c864-4e3a-8d56-ff6158c199ac"/>
    <ds:schemaRef ds:uri="031bb0d6-8b65-48a7-b61b-ea3c744a98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72A7CD-F059-4505-A8FE-4711A2556A01}">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031bb0d6-8b65-48a7-b61b-ea3c744a986e"/>
    <ds:schemaRef ds:uri="81daeb9b-c864-4e3a-8d56-ff6158c199a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rkleinsman</cp:lastModifiedBy>
  <cp:revision/>
  <cp:lastPrinted>2019-07-25T20:20:54Z</cp:lastPrinted>
  <dcterms:created xsi:type="dcterms:W3CDTF">2010-10-17T20:59:02Z</dcterms:created>
  <dcterms:modified xsi:type="dcterms:W3CDTF">2019-07-25T20:21:33Z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0x0101004D053F2ADCEF0B41ACA1676647590D9F004B312C66C8A2184AB8A4A5D6EE284351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_dlc_DocIdItemGuid">
    <vt:lpwstr>532f7dfc-e2de-41ec-ac90-54fed66cd1c3</vt:lpwstr>
  </property>
  <property fmtid="{D5CDD505-2E9C-101B-9397-08002B2CF9AE}" pid="8" name="Activity">
    <vt:lpwstr>NA</vt:lpwstr>
  </property>
  <property fmtid="{D5CDD505-2E9C-101B-9397-08002B2CF9AE}" pid="9" name="Objective-Id">
    <vt:lpwstr>A3357738</vt:lpwstr>
  </property>
  <property fmtid="{D5CDD505-2E9C-101B-9397-08002B2CF9AE}" pid="10" name="Objective-Title">
    <vt:lpwstr>Land Information Chief Executive Expense Disclosure_Andrew Crisp_July 2018- 24 August 2018</vt:lpwstr>
  </property>
  <property fmtid="{D5CDD505-2E9C-101B-9397-08002B2CF9AE}" pid="11" name="Objective-Description">
    <vt:lpwstr/>
  </property>
  <property fmtid="{D5CDD505-2E9C-101B-9397-08002B2CF9AE}" pid="12" name="Objective-CreationStamp">
    <vt:filetime>2018-08-19T19:44:31Z</vt:filetime>
  </property>
  <property fmtid="{D5CDD505-2E9C-101B-9397-08002B2CF9AE}" pid="13" name="Objective-IsApproved">
    <vt:bool>false</vt:bool>
  </property>
  <property fmtid="{D5CDD505-2E9C-101B-9397-08002B2CF9AE}" pid="14" name="Objective-IsPublished">
    <vt:bool>true</vt:bool>
  </property>
  <property fmtid="{D5CDD505-2E9C-101B-9397-08002B2CF9AE}" pid="15" name="Objective-DatePublished">
    <vt:filetime>2019-07-25T20:22:15Z</vt:filetime>
  </property>
  <property fmtid="{D5CDD505-2E9C-101B-9397-08002B2CF9AE}" pid="16" name="Objective-ModificationStamp">
    <vt:filetime>2019-07-25T20:22:15Z</vt:filetime>
  </property>
  <property fmtid="{D5CDD505-2E9C-101B-9397-08002B2CF9AE}" pid="17" name="Objective-Owner">
    <vt:lpwstr>Denise Sheehan</vt:lpwstr>
  </property>
  <property fmtid="{D5CDD505-2E9C-101B-9397-08002B2CF9AE}" pid="18" name="Objective-Path">
    <vt:lpwstr>LinZone Global Folder:LinZone File Plan:Corporate Administration:Team Administration:Chief Executive:Office of the CEO:Lisa Barrett, Acting CE - 27 August 2018:Finance:CE Expense returns to SSC:Return_Twelve Months to June 2019</vt:lpwstr>
  </property>
  <property fmtid="{D5CDD505-2E9C-101B-9397-08002B2CF9AE}" pid="19" name="Objective-Parent">
    <vt:lpwstr>Return_Twelve Months to June 2019</vt:lpwstr>
  </property>
  <property fmtid="{D5CDD505-2E9C-101B-9397-08002B2CF9AE}" pid="20" name="Objective-State">
    <vt:lpwstr>Published</vt:lpwstr>
  </property>
  <property fmtid="{D5CDD505-2E9C-101B-9397-08002B2CF9AE}" pid="21" name="Objective-VersionId">
    <vt:lpwstr>vA6054421</vt:lpwstr>
  </property>
  <property fmtid="{D5CDD505-2E9C-101B-9397-08002B2CF9AE}" pid="22" name="Objective-Version">
    <vt:lpwstr>15.0</vt:lpwstr>
  </property>
  <property fmtid="{D5CDD505-2E9C-101B-9397-08002B2CF9AE}" pid="23" name="Objective-VersionNumber">
    <vt:r8>16</vt:r8>
  </property>
  <property fmtid="{D5CDD505-2E9C-101B-9397-08002B2CF9AE}" pid="24" name="Objective-VersionComment">
    <vt:lpwstr/>
  </property>
  <property fmtid="{D5CDD505-2E9C-101B-9397-08002B2CF9AE}" pid="25" name="Objective-FileNumber">
    <vt:lpwstr>CAN-T15-01-05/158</vt:lpwstr>
  </property>
  <property fmtid="{D5CDD505-2E9C-101B-9397-08002B2CF9AE}" pid="26" name="Objective-Classification">
    <vt:lpwstr/>
  </property>
  <property fmtid="{D5CDD505-2E9C-101B-9397-08002B2CF9AE}" pid="27" name="Objective-Caveats">
    <vt:lpwstr/>
  </property>
  <property fmtid="{D5CDD505-2E9C-101B-9397-08002B2CF9AE}" pid="28" name="Objective-Copy To Clipboard">
    <vt:lpwstr>Copy To Clipboard</vt:lpwstr>
  </property>
  <property fmtid="{D5CDD505-2E9C-101B-9397-08002B2CF9AE}" pid="29" name="Objective-Create Hyperlink">
    <vt:lpwstr>Create Hyperlink</vt:lpwstr>
  </property>
  <property fmtid="{D5CDD505-2E9C-101B-9397-08002B2CF9AE}" pid="30" name="Objective-Connect Creator">
    <vt:lpwstr/>
  </property>
</Properties>
</file>