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026"/>
  <workbookPr defaultThemeVersion="124226"/>
  <mc:AlternateContent xmlns:mc="http://schemas.openxmlformats.org/markup-compatibility/2006">
    <mc:Choice Requires="x15">
      <x15ac:absPath xmlns:x15ac="http://schemas.microsoft.com/office/spreadsheetml/2010/11/ac" url="\\ad.linz.govt.nz\dfs\opa\redirectedfolders\SGrandy\Documents\CE Gifts expenses\2020 _2021\"/>
    </mc:Choice>
  </mc:AlternateContent>
  <xr:revisionPtr revIDLastSave="0" documentId="13_ncr:1_{7D2A2C5C-5615-4FB4-B626-3B7BF6BACFC2}" xr6:coauthVersionLast="47" xr6:coauthVersionMax="47" xr10:uidLastSave="{00000000-0000-0000-0000-000000000000}"/>
  <bookViews>
    <workbookView xWindow="-120" yWindow="-120" windowWidth="29040" windowHeight="15840" activeTab="1" xr2:uid="{00000000-000D-0000-FFFF-FFFF00000000}"/>
  </bookViews>
  <sheets>
    <sheet name="Guidance for agencies" sheetId="5" r:id="rId1"/>
    <sheet name="Summary and sign-off" sheetId="13" r:id="rId2"/>
    <sheet name="Travel" sheetId="1" r:id="rId3"/>
    <sheet name="Hospitality" sheetId="2" r:id="rId4"/>
    <sheet name="All other expenses" sheetId="3" r:id="rId5"/>
    <sheet name="Gifts and benefits" sheetId="4" r:id="rId6"/>
  </sheets>
  <definedNames>
    <definedName name="_xlnm.Print_Area" localSheetId="4">'All other expenses'!$A$1:$E$33</definedName>
    <definedName name="_xlnm.Print_Area" localSheetId="5">'Gifts and benefits'!$A$1:$F$36</definedName>
    <definedName name="_xlnm.Print_Area" localSheetId="0">'Guidance for agencies'!$A$1:$A$58</definedName>
    <definedName name="_xlnm.Print_Area" localSheetId="3">Hospitality!$A$1:$E$32</definedName>
    <definedName name="_xlnm.Print_Area" localSheetId="1">'Summary and sign-off'!$A$1:$F$23</definedName>
    <definedName name="_xlnm.Print_Area" localSheetId="2">Travel!$A$1:$E$132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5" i="4" l="1"/>
  <c r="C27" i="3"/>
  <c r="C25" i="2"/>
  <c r="C107" i="1"/>
  <c r="C121" i="1"/>
  <c r="C22" i="1"/>
  <c r="B6" i="13" l="1"/>
  <c r="E60" i="13"/>
  <c r="C60" i="13"/>
  <c r="C27" i="4"/>
  <c r="C26" i="4"/>
  <c r="B60" i="13" l="1"/>
  <c r="B59" i="13"/>
  <c r="D59" i="13"/>
  <c r="B58" i="13"/>
  <c r="D58" i="13"/>
  <c r="D57" i="13"/>
  <c r="B57" i="13"/>
  <c r="D56" i="13"/>
  <c r="B56" i="13"/>
  <c r="D55" i="13"/>
  <c r="B55" i="13"/>
  <c r="B2" i="4"/>
  <c r="B3" i="4"/>
  <c r="B2" i="3"/>
  <c r="B3" i="3"/>
  <c r="B2" i="2"/>
  <c r="B3" i="2"/>
  <c r="B2" i="1"/>
  <c r="B3" i="1"/>
  <c r="F58" i="13" l="1"/>
  <c r="D25" i="2" s="1"/>
  <c r="F60" i="13"/>
  <c r="E25" i="4" s="1"/>
  <c r="F59" i="13"/>
  <c r="D27" i="3" s="1"/>
  <c r="F57" i="13"/>
  <c r="D121" i="1" s="1"/>
  <c r="F56" i="13"/>
  <c r="D107" i="1" s="1"/>
  <c r="F55" i="13"/>
  <c r="D22" i="1" s="1"/>
  <c r="C13" i="13"/>
  <c r="C12" i="13"/>
  <c r="C11" i="13"/>
  <c r="C16" i="13" l="1"/>
  <c r="C17" i="13"/>
  <c r="B5" i="4" l="1"/>
  <c r="B4" i="4"/>
  <c r="B5" i="3"/>
  <c r="B4" i="3"/>
  <c r="B5" i="2"/>
  <c r="B4" i="2"/>
  <c r="B5" i="1"/>
  <c r="B4" i="1"/>
  <c r="C15" i="13" l="1"/>
  <c r="F12" i="13" l="1"/>
  <c r="C25" i="4"/>
  <c r="F11" i="13" s="1"/>
  <c r="F13" i="13" l="1"/>
  <c r="B121" i="1"/>
  <c r="B17" i="13" s="1"/>
  <c r="B107" i="1"/>
  <c r="B16" i="13" s="1"/>
  <c r="B22" i="1"/>
  <c r="B15" i="13" s="1"/>
  <c r="B27" i="3" l="1"/>
  <c r="B13" i="13" s="1"/>
  <c r="B25" i="2"/>
  <c r="B12" i="13" s="1"/>
  <c r="B11" i="13" l="1"/>
  <c r="B12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58" authorId="0" shapeId="0" xr:uid="{00000000-0006-0000-0000-000001000000}">
      <text>
        <r>
          <rPr>
            <sz val="9"/>
            <color indexed="81"/>
            <rFont val="Tahoma"/>
            <family val="2"/>
          </rPr>
          <t xml:space="preserve">
Update link once finalised for new workbook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25"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110"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<sst xmlns="http://schemas.openxmlformats.org/spreadsheetml/2006/main" count="527" uniqueCount="314">
  <si>
    <t>Chief Executive Expense Disclosures: A Guide for Agency Staff</t>
  </si>
  <si>
    <r>
      <rPr>
        <sz val="11"/>
        <rFont val="Arial"/>
        <family val="2"/>
      </rPr>
      <t>The following is a summary from "Chief Executive Expense Disclosures: A Guide for Agency Staff":</t>
    </r>
    <r>
      <rPr>
        <u/>
        <sz val="11"/>
        <color theme="10"/>
        <rFont val="Arial"/>
        <family val="2"/>
      </rPr>
      <t xml:space="preserve"> http://www.ssc.govt.nz/assets/Legacy/resources/Chief-Executive-Expense-Disclosure-Guide.pdf
</t>
    </r>
    <r>
      <rPr>
        <sz val="11"/>
        <rFont val="Arial"/>
        <family val="2"/>
      </rPr>
      <t>Please read that in full first.</t>
    </r>
  </si>
  <si>
    <t>In the following worksheets, cells shaded light green require input. All other cells are locked to prevent change.</t>
  </si>
  <si>
    <t>Purpose</t>
  </si>
  <si>
    <t>The purpose of regular public disclosure of Chief Executive's (CE) expenses is to provide transparency and accountability for discretionary expenditure by CEs of Public Service departments and statutory Crown entities.</t>
  </si>
  <si>
    <t>Publishing clear and detailed disclosures is integral to building and maintaining the public's trust and confidence in the State services.</t>
  </si>
  <si>
    <t>What is covered?</t>
  </si>
  <si>
    <r>
      <t xml:space="preserve">Description
</t>
    </r>
    <r>
      <rPr>
        <sz val="10"/>
        <color theme="0"/>
        <rFont val="Arial"/>
        <family val="2"/>
      </rPr>
      <t>(e.g. event tickets, etc)</t>
    </r>
  </si>
  <si>
    <t>All expenses for items experienced, used or declined by CEs in performing their role are required to be disclosed, whether paid by credit card or invoiced.</t>
  </si>
  <si>
    <t xml:space="preserve">This includes expenses for more personal undertakings, such as professional development expenditure, in addition to outgoings for the likes of travel and entertainment. </t>
  </si>
  <si>
    <t>CE expenses are not generally regarded as personal or commercially sensitive. Refer to the Ombudsman Guide to Chief Executive Expenses for guidance.</t>
  </si>
  <si>
    <t>Business or corporate expenses for the organisation that are met from the CE's budget or paid by his /her credit card are excluded.</t>
  </si>
  <si>
    <t>Expense disclosures cover the full period of the report, and are completed by each CE, including Acting CEs.</t>
  </si>
  <si>
    <t>How does it work?</t>
  </si>
  <si>
    <t xml:space="preserve">CEs disclose the expenses, gifts &amp; hospitality they have expended or been offered using this SSC Excel workbook. </t>
  </si>
  <si>
    <t>CEs formally approve completed Excel workbooks and an appropriate person reviews them.</t>
  </si>
  <si>
    <r>
      <rPr>
        <sz val="11"/>
        <rFont val="Arial"/>
        <family val="2"/>
      </rPr>
      <t xml:space="preserve">They are posted on agency websites and linked to www.data.govt.nz. See: </t>
    </r>
    <r>
      <rPr>
        <u/>
        <sz val="11"/>
        <color theme="10"/>
        <rFont val="Arial"/>
        <family val="2"/>
      </rPr>
      <t>https://www.data.govt.nz/toolkit/how-do-i-add-or-update-our-chief-executive-expenses/</t>
    </r>
  </si>
  <si>
    <t>When and how often are disclosures made?</t>
  </si>
  <si>
    <t>Disclosures cover the year to 30 June and are expected to be published by 31 July.</t>
  </si>
  <si>
    <t>Disclosed Information - this workbook includes a tab for each of the following categories:</t>
  </si>
  <si>
    <t>Summary and sign-off</t>
  </si>
  <si>
    <t>This tab contains a summary of the information presented: it includes a single place to update entity information, running totals of the different types of expenses and gifts/benefits, and records the required checks and sign-offs before publication.</t>
  </si>
  <si>
    <t>Travel</t>
  </si>
  <si>
    <t xml:space="preserve">All expenses incurred by CEs during international, national and local travel are disclosed. Expenditure relating to each trip is grouped (particularly for overseas trips), but the nature of the items of expenditure are disclosed separately, with individual lines for the likes of airfares, accommodation, meals, and taxis. </t>
  </si>
  <si>
    <t>Hospitality</t>
  </si>
  <si>
    <t xml:space="preserve">All work-related hospitality expenses provided by the CE to people external to Public Service departments and statutory Crown entities. </t>
  </si>
  <si>
    <t>All other expenses</t>
  </si>
  <si>
    <t>All other expenses incurred by the CE that are not captured under the definition of travel, hospitality or gifts and benefits are disclosed in this section. This includes items such as cell phone and data costs, subscriptions, membership fees, conference fees, and professional development fees.</t>
  </si>
  <si>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</si>
  <si>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Gifts and benefits</t>
  </si>
  <si>
    <t xml:space="preserve">All gifts, invitations to events and other hospitality, of $50 or more in total value per year, accepted or declined by the CE from people external to the organisation are disclosed. A brief explanation of what the CE did with the gifts and benefits is supplied, which includes whether the offer was declined. </t>
  </si>
  <si>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</si>
  <si>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The value of each gift or benefit should be provided/estimated where possible. If an estimate is approximate, valuation 'ranges' can be submitted. It should be recorded where the cost of a gift cannot be reasonably estimated, or where an estimate is inappropriate (e.g. because of the nature of the item or because disclosing an estimated value might cause offence).</t>
  </si>
  <si>
    <t>How to present information</t>
  </si>
  <si>
    <r>
      <rPr>
        <sz val="11"/>
        <rFont val="Arial"/>
        <family val="2"/>
      </rPr>
      <t xml:space="preserve">Provide information using this SSC Excel workbook: </t>
    </r>
    <r>
      <rPr>
        <u/>
        <sz val="11"/>
        <color theme="10"/>
        <rFont val="Arial"/>
        <family val="2"/>
      </rPr>
      <t>http://www.ssc.govt.nz/ce-expenses-disclosure</t>
    </r>
  </si>
  <si>
    <t>Complete separate tables for each category using the tabs provided in this Excel workbook: Travel, Hospitality, Gifts and Benefits, All other expenses.</t>
  </si>
  <si>
    <t>Complete all fields. The header (organisation name, CE name and reporting period) will pre-populate once you enter it on the 'Summary and sign-off' tab.</t>
  </si>
  <si>
    <t>Whether costs are GST exclusive or inclusive needs to be consistent on each sheet, and ideally should be consistent across all sheets. You have the option to use GST exclusive or inclusive as it may depend how you get your source information.</t>
  </si>
  <si>
    <t>Mark clearly if no information to disclose - where there is no information to disclose, record this clearly on the spreadsheet with a suitable description such as “no travel expenses to disclose for this period”; “no gifts received” or “no hospitality provided”. Please do not leave the page blank.</t>
  </si>
  <si>
    <t>Ensure the disclosure is for the full reporting period. Include separate disclosures for each CE, including Acting CEs.</t>
  </si>
  <si>
    <t xml:space="preserve">Provide sufficient detail for each item in the spreadsheet.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</si>
  <si>
    <t>Provide full information for every entry. The alert "Some records may be incomplete" will show in the 'Total' line if any expense has 'Cost' or 'Type of expense' missing, or, any gift has 'Accepted/Declined', 'Description' or 'Estimated value' missing.</t>
  </si>
  <si>
    <t>The subtotals and totals should appear and update automatically, once you add information to the rows above. Insert more rows as you need - right click on the row number (at the left of screen) and select 'Insert' - new row will insert above.</t>
  </si>
  <si>
    <t>Uploading the workbook - please ensure it is easy to find on your website.</t>
  </si>
  <si>
    <t>The Disclosures webpage could be headed with a statement such as: “(This agency) is disclosing the Chief Executive’s expenses, gifts and hospitality as part of its commitment to transparency and accountability".</t>
  </si>
  <si>
    <t>Further assistance</t>
  </si>
  <si>
    <r>
      <rPr>
        <sz val="11"/>
        <rFont val="Arial"/>
        <family val="2"/>
      </rPr>
      <t xml:space="preserve">The above is a summary from "Chief Executive Expense Disclosures: A Guide for Agency Staff":  </t>
    </r>
    <r>
      <rPr>
        <u/>
        <sz val="11"/>
        <color theme="10"/>
        <rFont val="Arial"/>
        <family val="2"/>
      </rPr>
      <t xml:space="preserve">http://www.ssc.govt.nz/assets/Legacy/resources/Chief-Executive-Expense-Disclosure-Guide.pdf </t>
    </r>
    <r>
      <rPr>
        <u/>
        <sz val="10"/>
        <color theme="10"/>
        <rFont val="Arial"/>
        <family val="2"/>
      </rPr>
      <t xml:space="preserve">
</t>
    </r>
    <r>
      <rPr>
        <sz val="11"/>
        <rFont val="Arial"/>
        <family val="2"/>
      </rPr>
      <t>Please read that in full first.</t>
    </r>
  </si>
  <si>
    <r>
      <rPr>
        <sz val="11"/>
        <rFont val="Arial"/>
        <family val="2"/>
      </rPr>
      <t xml:space="preserve">If you have any questions, contact the team at </t>
    </r>
    <r>
      <rPr>
        <u/>
        <sz val="11"/>
        <color theme="10"/>
        <rFont val="Arial"/>
        <family val="2"/>
      </rPr>
      <t>ceexpenses@ssc.govt.nz</t>
    </r>
  </si>
  <si>
    <r>
      <rPr>
        <sz val="11"/>
        <rFont val="Arial"/>
        <family val="2"/>
      </rPr>
      <t>For help with publishing on data.govt contact</t>
    </r>
    <r>
      <rPr>
        <sz val="11"/>
        <color theme="10"/>
        <rFont val="Arial"/>
        <family val="2"/>
      </rPr>
      <t xml:space="preserve"> </t>
    </r>
    <r>
      <rPr>
        <u/>
        <sz val="11"/>
        <color theme="10"/>
        <rFont val="Arial"/>
        <family val="2"/>
      </rPr>
      <t>info@data.govt.nz.</t>
    </r>
  </si>
  <si>
    <r>
      <rPr>
        <sz val="11"/>
        <rFont val="Arial"/>
        <family val="2"/>
      </rPr>
      <t xml:space="preserve">Expenses should be posted on agency websites and linked to www.data.govt.nz. See: </t>
    </r>
    <r>
      <rPr>
        <u/>
        <sz val="11"/>
        <color theme="10"/>
        <rFont val="Arial"/>
        <family val="2"/>
      </rPr>
      <t>https://www.data.govt.nz/toolkit/how-do-i-add-or-update-our-chief-executive-expenses/</t>
    </r>
  </si>
  <si>
    <r>
      <t xml:space="preserve">Provide information using this SSC Excel workbook: </t>
    </r>
    <r>
      <rPr>
        <u/>
        <sz val="11"/>
        <color rgb="FF0070C0"/>
        <rFont val="Arial"/>
        <family val="2"/>
      </rPr>
      <t>http://www.ssc.govt.nz/ce-expenses-disclosure</t>
    </r>
  </si>
  <si>
    <t>Chief Executive Expenses, Gifts and Benefits Disclosure - summary &amp; sign-off*</t>
  </si>
  <si>
    <t xml:space="preserve">Organisation Name </t>
  </si>
  <si>
    <t>Chief Executive**</t>
  </si>
  <si>
    <t>Disclosure period start***</t>
  </si>
  <si>
    <t>Disclosure period end***</t>
  </si>
  <si>
    <t>Agency totals check</t>
  </si>
  <si>
    <t>Chief Executive approval****</t>
  </si>
  <si>
    <t>This disclosure has not yet been approved by the Chief Executive</t>
  </si>
  <si>
    <t>Other sign-off****</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</si>
  <si>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</si>
  <si>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</si>
  <si>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</si>
  <si>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</si>
  <si>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Count</t>
  </si>
  <si>
    <t>Travel expenses</t>
  </si>
  <si>
    <t>Number offered</t>
  </si>
  <si>
    <t>Number accepted</t>
  </si>
  <si>
    <t>Other expenses</t>
  </si>
  <si>
    <t>Number declined</t>
  </si>
  <si>
    <t>International Travel</t>
  </si>
  <si>
    <t>Domestic Travel</t>
  </si>
  <si>
    <t>Local Travel</t>
  </si>
  <si>
    <t xml:space="preserve">Notes </t>
  </si>
  <si>
    <t>* Headings on following tabs will pre populate with what you enter on this tab</t>
  </si>
  <si>
    <t>** Create a new workbook for a new Chief Executive</t>
  </si>
  <si>
    <t>*** Update if a shorter or different period is covered</t>
  </si>
  <si>
    <t>**** This disclosure must be approved by the Chief Executive and another appropriate party, e.g. Board Chair, Chief Financial Officer or Audit and Risk Committee member</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</si>
  <si>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</si>
  <si>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</si>
  <si>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</si>
  <si>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</si>
  <si>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</si>
  <si>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</si>
  <si>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</si>
  <si>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</si>
  <si>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</si>
  <si>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</si>
  <si>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</si>
  <si>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been approved by the Chief Executive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</si>
  <si>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</si>
  <si>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</si>
  <si>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</si>
  <si>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</si>
  <si>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</si>
  <si>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</si>
  <si>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</si>
  <si>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</si>
  <si>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</si>
  <si>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</si>
  <si>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</si>
  <si>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</si>
  <si>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</si>
  <si>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</si>
  <si>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</si>
  <si>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</si>
  <si>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</si>
  <si>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</si>
  <si>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</si>
  <si>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Chief Executive Expense Disclosure</t>
  </si>
  <si>
    <t>Chief Executive</t>
  </si>
  <si>
    <t>Disclosure period start</t>
  </si>
  <si>
    <t>Disclosure period end</t>
  </si>
  <si>
    <t>GST on costs</t>
  </si>
  <si>
    <t>International, domestic and local travel expenses</t>
  </si>
  <si>
    <t>All expenses incurred by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</si>
  <si>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</si>
  <si>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</si>
  <si>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</si>
  <si>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</si>
  <si>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</si>
  <si>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</si>
  <si>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Subtotal - international travel</t>
  </si>
  <si>
    <r>
      <t xml:space="preserve">Domestic Travel   </t>
    </r>
    <r>
      <rPr>
        <sz val="12"/>
        <color theme="0"/>
        <rFont val="Arial"/>
        <family val="2"/>
      </rPr>
      <t xml:space="preserve"> (within NZ, including travel to and from local airport)</t>
    </r>
  </si>
  <si>
    <r>
      <t xml:space="preserve">Purpose of travel
</t>
    </r>
    <r>
      <rPr>
        <sz val="10"/>
        <color theme="0"/>
        <rFont val="Arial"/>
        <family val="2"/>
      </rPr>
      <t>(e.g. visiting district office for two days...)***</t>
    </r>
  </si>
  <si>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</si>
  <si>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</si>
  <si>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</si>
  <si>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</si>
  <si>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Subtotal - local travel</t>
  </si>
  <si>
    <t>Total travel expenses</t>
  </si>
  <si>
    <t>* Any non-standard date format or date outside 1 July - 30 June will raise an alert. Check entry and select 'Yes' to accept/continue.</t>
  </si>
  <si>
    <t>** Note that GST may not apply to overseas purchases.</t>
  </si>
  <si>
    <t>*** Please include sufficient information to explain the trip and its costs including destination and duration.</t>
  </si>
  <si>
    <t>Group expenditure relating to each overseas trip.</t>
  </si>
  <si>
    <t>Subtotals and totals will appear automatically once you put information in rows above.</t>
  </si>
  <si>
    <t>Mark clearly if there is no information to disclose - provide a note to this effect in the 'Date' column (column A) for each travel category (local, domestic and international).</t>
  </si>
  <si>
    <t>Hospitality Offered to Third Parties*</t>
  </si>
  <si>
    <t>All hospitality expenses provided by the chief executive in the context of his/her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</si>
  <si>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</si>
  <si>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</si>
  <si>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</si>
  <si>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 xml:space="preserve">Total hospitality expenses </t>
  </si>
  <si>
    <t>* Third parties include people and organisations external to the public service or statutory Crown entities.</t>
  </si>
  <si>
    <t>** Any non-standard date format or date outside 1 July - 30 June will raise an alert. Check entry and select 'Yes' to accept/continue.</t>
  </si>
  <si>
    <t>Total cost will appear automatically once you put information in rows above.</t>
  </si>
  <si>
    <t>Mark clearly if there is no information to disclose - provide a note to this effect in the 'Date' column (column A).</t>
  </si>
  <si>
    <t>All Other Expenses</t>
  </si>
  <si>
    <t>All other expenditure incurred by the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</si>
  <si>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SSC)</t>
    </r>
  </si>
  <si>
    <r>
      <t xml:space="preserve">Type of expense
</t>
    </r>
    <r>
      <rPr>
        <sz val="10"/>
        <color theme="0"/>
        <rFont val="Arial"/>
        <family val="2"/>
      </rPr>
      <t>(e.g. phone and data costs, membership fees)</t>
    </r>
  </si>
  <si>
    <t xml:space="preserve">Total other expenses </t>
  </si>
  <si>
    <t>Notes</t>
  </si>
  <si>
    <t>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</si>
  <si>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</si>
  <si>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</si>
  <si>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chief executive by people external to the organisation.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</si>
  <si>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</si>
  <si>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</si>
  <si>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</si>
  <si>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</si>
  <si>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</si>
  <si>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Total count of gift/benefit entries:</t>
  </si>
  <si>
    <t>Offered</t>
  </si>
  <si>
    <t>A one-off offer of something worth $25 is not included, but if the offer is made more than once a year, it should be disclosed.</t>
  </si>
  <si>
    <t>Include items such as invitations to functions and events, event tickets, gifts from overseas counterparts and commercial organisations (including that accepted by immediate family members).</t>
  </si>
  <si>
    <t>Include gifts and benefits that are declined.</t>
  </si>
  <si>
    <t>Number of gifts/benefits will update automatically once you put information in rows above.</t>
  </si>
  <si>
    <t>Type here who else has approved this disclosure</t>
  </si>
  <si>
    <t>Land Information New Zealand</t>
  </si>
  <si>
    <t>Gaye Searancke</t>
  </si>
  <si>
    <t>Bridget Williams Books</t>
  </si>
  <si>
    <t>3 x Books ($14.99 each) 
Climate change and the enviroment; The NZ tourism Industry; Digital technology.</t>
  </si>
  <si>
    <t>Travel to Temuka -Meeting with Te Rununga o Arowhenua</t>
  </si>
  <si>
    <t>Mobile Phone and Data Charges</t>
  </si>
  <si>
    <t>For July 2020</t>
  </si>
  <si>
    <t>Wellington</t>
  </si>
  <si>
    <t>For August 2020</t>
  </si>
  <si>
    <t>For September 2020</t>
  </si>
  <si>
    <t>For October 2020</t>
  </si>
  <si>
    <t>For November 2020</t>
  </si>
  <si>
    <t>Accommodation - Novotel Christchurch Cathedral Square</t>
  </si>
  <si>
    <t xml:space="preserve">Christchurch </t>
  </si>
  <si>
    <t>Taxi: Wellington airport to home</t>
  </si>
  <si>
    <t>Taxi - one person</t>
  </si>
  <si>
    <t>Accommodation - The Grosvenor, Timaru</t>
  </si>
  <si>
    <t>Meal for four people</t>
  </si>
  <si>
    <t>Timaru / Temuka</t>
  </si>
  <si>
    <t>Accommodation - Quest Hamilton</t>
  </si>
  <si>
    <t>Te Awamutu</t>
  </si>
  <si>
    <t>Christchurch</t>
  </si>
  <si>
    <t>Accommodation - Millennium Rotorua</t>
  </si>
  <si>
    <t>Rotorua</t>
  </si>
  <si>
    <t>Lunch and coffee at Central Cafe for Gaye and two LINZ staff members</t>
  </si>
  <si>
    <t>Dinner (evening before Hui) at the Oxford for Gaye and three LINZ Staff members</t>
  </si>
  <si>
    <t xml:space="preserve">Mobil petrol station - refilling rentral car </t>
  </si>
  <si>
    <t>Petrol for rental car</t>
  </si>
  <si>
    <t>Flight (AirNZ) Christchurch to Wellington</t>
  </si>
  <si>
    <t>Flight back to Wellington</t>
  </si>
  <si>
    <t>Taxi: LINZ Wellington office to Wellington Airport</t>
  </si>
  <si>
    <t>Taxi: TARIT office Rotorua to Rotorua Airport</t>
  </si>
  <si>
    <t>Taxi: Kiwi cab - Wellington airport to home</t>
  </si>
  <si>
    <t>McGuinneas Institute</t>
  </si>
  <si>
    <t>Nation Dates, $35.00; Government Departments Strategies Index, $30.43</t>
  </si>
  <si>
    <t>Parking at Wellington Airport for travel to Christchurch</t>
  </si>
  <si>
    <t>Taxi - two people</t>
  </si>
  <si>
    <t>Hamilton</t>
  </si>
  <si>
    <t>LINZ Hamilton Office to Hamilton Airport</t>
  </si>
  <si>
    <t>Return Flights (AirNZ) Wellington to Christchurch</t>
  </si>
  <si>
    <t>Return flights (AirNZ) Wellington to Hamilton</t>
  </si>
  <si>
    <t>Parking at Wellington Airport for travel to Hamilton</t>
  </si>
  <si>
    <t>Travel to Christchurch 
Residential Redzone milestone event and meetings with external stakeholders
Antarctica NZ CE, Sarah Williamson; and Mackenzie Alignment CE forum</t>
  </si>
  <si>
    <t>Travel to Rotorua via Te Awamutu in rental car 
Meetings with external stakeholders:
Te Arawa Lakes Trust, Nicki Douglas; Te Arawa Rivers Iwi Trust CE, Eugene Berryman.</t>
  </si>
  <si>
    <t>Return flights(AirNZ) Wellington to Christchurch</t>
  </si>
  <si>
    <t xml:space="preserve">Rydges Latimer Christchurch </t>
  </si>
  <si>
    <t>Taxi: Christchurch Airport to LINZ Christchurch Office</t>
  </si>
  <si>
    <t>Taxi: Christchurch airport to LINZ Christchurch office</t>
  </si>
  <si>
    <t>Parking at Wellington Airport for overnight travel to Christchurch</t>
  </si>
  <si>
    <t>Parking - one person</t>
  </si>
  <si>
    <t>Parking - one person, two days</t>
  </si>
  <si>
    <t>Parking - two people , one day</t>
  </si>
  <si>
    <t>Parking - two people, one day</t>
  </si>
  <si>
    <t>For December 2020</t>
  </si>
  <si>
    <t>For February 2021</t>
  </si>
  <si>
    <t>For January 2021</t>
  </si>
  <si>
    <t>For March 2021</t>
  </si>
  <si>
    <t>For April 2021</t>
  </si>
  <si>
    <t>For May 2021</t>
  </si>
  <si>
    <t>For June 2021</t>
  </si>
  <si>
    <t xml:space="preserve">High Country Advisory Group meeting - Christchurch </t>
  </si>
  <si>
    <t>Aotearoa Circle CEO's meeting and meeting with Watercare - Auckland</t>
  </si>
  <si>
    <t>Organising Ourselves - face to face meetings with LINZ Staff in Christchurch</t>
  </si>
  <si>
    <t>Professional Development - Gavin Lockwood</t>
  </si>
  <si>
    <t>Leadership Coaching</t>
  </si>
  <si>
    <t>Return flights to Auckland</t>
  </si>
  <si>
    <t xml:space="preserve">Hilton Auckland </t>
  </si>
  <si>
    <t>Auckland</t>
  </si>
  <si>
    <t>Breakfast</t>
  </si>
  <si>
    <t>Whanganui</t>
  </si>
  <si>
    <t>Attending Te Pākurukuru Wānanga - Kingsgate the Avenue Hotel</t>
  </si>
  <si>
    <t>Kingsgate the Avenue Hotel</t>
  </si>
  <si>
    <t>Return flights Wellington to Christchurch</t>
  </si>
  <si>
    <t>Flight (AirNZ) Wellington to Christchurch</t>
  </si>
  <si>
    <t>Rendevous Hotel, Christchurch</t>
  </si>
  <si>
    <t>Flight (AirNZ) Christchurch to Queenstown</t>
  </si>
  <si>
    <t>Queenstown</t>
  </si>
  <si>
    <t>Te Anau</t>
  </si>
  <si>
    <t>Flight (AirNZ) Queensland to Wellington</t>
  </si>
  <si>
    <t xml:space="preserve">Returning to Wellington </t>
  </si>
  <si>
    <t>Return Flights Wellington to Hamilton</t>
  </si>
  <si>
    <t>Organising Ourselves - face to face meetings with LINZ Staff in Hamilton</t>
  </si>
  <si>
    <t>Rental Car Hamilton</t>
  </si>
  <si>
    <t>Flight Wellington to Christchurch</t>
  </si>
  <si>
    <t>Novatel Cathedral Square, Christchurch</t>
  </si>
  <si>
    <t>Flight Christchurch to Auckland</t>
  </si>
  <si>
    <t>Rental Car: collected in Auckland - drive to Hamilton - drop off Rotorua</t>
  </si>
  <si>
    <t xml:space="preserve">Parking at Wellington Airport </t>
  </si>
  <si>
    <t>BP Connect Hamilton, Refill rental car before returning</t>
  </si>
  <si>
    <t>Petrol</t>
  </si>
  <si>
    <t>Avis Rental Car in Hamilton: Airport to LINZ Office (return)</t>
  </si>
  <si>
    <t>Dinner at Madam Woo, Hamilton</t>
  </si>
  <si>
    <t>Dinner x one person</t>
  </si>
  <si>
    <t>Taxi: Christchurch Airport to CBD</t>
  </si>
  <si>
    <t>Taxi: Christchurch CBD to the Airport</t>
  </si>
  <si>
    <t>Taxi - three people</t>
  </si>
  <si>
    <t>Taxi: LINZ Wellington Office to the Airport</t>
  </si>
  <si>
    <t>Heartland Ambassador Hotel, Hamilton</t>
  </si>
  <si>
    <t>Kingsgate Hotel Te Anau</t>
  </si>
  <si>
    <t>Taxi: Wellington Airport to LINZ Office Wellington</t>
  </si>
  <si>
    <t>Taxi one person</t>
  </si>
  <si>
    <t>Taxi: Novatel Christchurch to TRoNT meeting</t>
  </si>
  <si>
    <t>Taxi: TRoNT meeting to LINZ Christchurch office</t>
  </si>
  <si>
    <t>Taxi: LINZ Christchurch Office to the airport</t>
  </si>
  <si>
    <t>Taxi two people</t>
  </si>
  <si>
    <t>Hotel x two nights for one person</t>
  </si>
  <si>
    <t>Hotel x one night</t>
  </si>
  <si>
    <t>Hotel x two nights</t>
  </si>
  <si>
    <t>Rental car one person</t>
  </si>
  <si>
    <t>Taxi  one person</t>
  </si>
  <si>
    <t>Rental car x three days</t>
  </si>
  <si>
    <t>Dinner for two people</t>
  </si>
  <si>
    <t>Dinner at Casa Publica with CE Christchurch City Council - relationship building</t>
  </si>
  <si>
    <t>Lunch for six people</t>
  </si>
  <si>
    <t>Lunch Urbano Bistro, Rotorua with five members of Te Arawa Lakes Trust - relationship building</t>
  </si>
  <si>
    <t>Taxi: Wellington Airport to home</t>
  </si>
  <si>
    <t>Taxi: Home to Wellington Airport</t>
  </si>
  <si>
    <t>Organising Ourselves - meetings with all LINZ Staff in Hamilton, followed by Fieldays</t>
  </si>
  <si>
    <t>Meeting with Arihia Bennett, CE TRoNT, following by Organising Ourselves meeting with all LINZ Staff in Christchurch.</t>
  </si>
  <si>
    <t>Travel to Hamilton - CE meeting with all Hamilton staff and End of Year function</t>
  </si>
  <si>
    <t>Travel to Christchurch
CE meeting with all Christchurch staff and End of Year function. 
External stakeholder meeting - Mackenzie Alignment CE Forum</t>
  </si>
  <si>
    <t>Travel to Christchurch - meetings with staff re Organising Ourselves</t>
  </si>
  <si>
    <t>Travel to Christchurch - meetings with Staff re Organising Ourselves</t>
  </si>
  <si>
    <t>Travel to Hamilton - meetings with LINZ sfatt in Hamilton and visit to former Tokonui Hospital site</t>
  </si>
  <si>
    <t>Room Service at Hilton Hotel</t>
  </si>
  <si>
    <t>Trip with Depratment of Conservation and stakeholders to Tamatea / Dusty Sounds, Fiordland re pest eradication and conversation programmes.</t>
  </si>
  <si>
    <t>Meeting with Dawn Baxendale, CE Christchurch City Council</t>
  </si>
  <si>
    <t>Taxi: Christchurch Airport to Christchurch City Council building</t>
  </si>
  <si>
    <t>Travel to Christchurch for two days / two nights - meetings with staff and
Te Runanga o Ngai Tahu CE. Arihia Bennett; Christchurch City Council CE, Dawn Baxendale; Enviroment Canterbury (acting CE) Nadeine Dommisse.</t>
  </si>
  <si>
    <t>Return flights Wellington to Timaru</t>
  </si>
  <si>
    <t xml:space="preserve">Flight Wellington to Hamilton </t>
  </si>
  <si>
    <t xml:space="preserve">Flight  Rotorua to Christchurch </t>
  </si>
  <si>
    <t>Taxi: LINZ Christchurch office to Christchurch Airport</t>
  </si>
  <si>
    <t>Taxi: LINZ Christchurch office to meeting with TRoNT in Addington</t>
  </si>
  <si>
    <t>Taxi: LINZ Christchurch Office to Christchurch airport</t>
  </si>
  <si>
    <t xml:space="preserve">Taxi: Enviroment Canterbury Offices to Christchurch Airport </t>
  </si>
  <si>
    <t>Meal for one person / coffee for two people</t>
  </si>
  <si>
    <t>Taxi: LINZ Wellington Office to Wellington Airport</t>
  </si>
  <si>
    <t>Taxi: Hamilton airport to LINZ Hamilton Office</t>
  </si>
  <si>
    <t>Taxi: Auckland CBD to Government House</t>
  </si>
  <si>
    <t>Taxi: Government House to Auckland Airport</t>
  </si>
  <si>
    <t>Taxi: Wellington Airport to Home</t>
  </si>
  <si>
    <t>Taxi: Wellington Airport to Auckland CBD</t>
  </si>
  <si>
    <t>Dinner one person</t>
  </si>
  <si>
    <t>Trish McAuliffe, CFO and Willie Loh, GM Risk and Assurance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</si>
</sst>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Red]\-&quot;$&quot;#,##0.00"/>
    <numFmt numFmtId="164" formatCode="&quot;$&quot;#,##0.00_);[Red]\(&quot;$&quot;#,##0.00\)"/>
    <numFmt numFmtId="165" formatCode="_(&quot;$&quot;* #,##0.00_);_(&quot;$&quot;* \(#,##0.00\);_(&quot;$&quot;* &quot;-&quot;??_);_(@_)"/>
    <numFmt numFmtId="166" formatCode="&quot;$&quot;#,##0.00"/>
    <numFmt numFmtId="167" formatCode="[$-1409]d\ mmmm\ yyyy;@"/>
  </numFmts>
  <fonts count="37"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sz val="11"/>
      <color theme="1"/>
      <name val="Arial"/>
      <family val="2"/>
    </font>
    <font>
      <i/>
      <sz val="10"/>
      <color theme="1"/>
      <name val="Arial"/>
      <family val="2"/>
    </font>
    <font>
      <b/>
      <i/>
      <sz val="10"/>
      <color theme="1"/>
      <name val="Arial"/>
      <family val="2"/>
    </font>
    <font>
      <u/>
      <sz val="10"/>
      <color theme="10"/>
      <name val="Arial"/>
      <family val="2"/>
    </font>
    <font>
      <sz val="11"/>
      <name val="Arial"/>
      <family val="2"/>
    </font>
    <font>
      <u/>
      <sz val="11"/>
      <color theme="10"/>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11"/>
      <color rgb="FFFF0000"/>
      <name val="Arial"/>
      <family val="2"/>
    </font>
    <font>
      <u/>
      <sz val="11"/>
      <color rgb="FF0070C0"/>
      <name val="Arial"/>
      <family val="2"/>
    </font>
    <font>
      <sz val="11"/>
      <color theme="10"/>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1"/>
      <name val="Arial"/>
      <family val="2"/>
    </font>
    <font>
      <b/>
      <sz val="10"/>
      <color rgb="FFFFC000"/>
      <name val="Arial"/>
      <family val="2"/>
    </font>
    <font>
      <sz val="12"/>
      <color theme="0" tint="-0.499984740745262"/>
      <name val="Arial"/>
      <family val="2"/>
    </font>
  </fonts>
  <fills count="12">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rgb="FF99FF99"/>
        <bgColor indexed="64"/>
      </patternFill>
    </fill>
    <fill>
      <patternFill patternType="solid">
        <fgColor rgb="FFCCFFCC"/>
        <bgColor indexed="64"/>
      </patternFill>
    </fill>
  </fills>
  <borders count="11">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s>
  <cellStyleXfs count="3">
    <xf numFmtId="0" fontId="0" fillId="0" borderId="0"/>
    <xf numFmtId="0" fontId="10" fillId="0" borderId="0" applyNumberFormat="0" applyFill="0" applyBorder="0" applyAlignment="0" applyProtection="0"/>
    <xf numFmtId="165" fontId="23" fillId="0" borderId="0" applyFont="0" applyFill="0" applyBorder="0" applyAlignment="0" applyProtection="0"/>
  </cellStyleXfs>
  <cellXfs count="190">
    <xf numFmtId="0" fontId="0" fillId="0" borderId="0" xfId="0"/>
    <xf numFmtId="0" fontId="0" fillId="0" borderId="0" xfId="0" applyAlignment="1" applyProtection="1">
      <alignment wrapText="1"/>
      <protection locked="0"/>
    </xf>
    <xf numFmtId="0" fontId="0" fillId="0" borderId="0" xfId="0" applyFont="1" applyBorder="1" applyProtection="1">
      <protection locked="0"/>
    </xf>
    <xf numFmtId="0" fontId="0" fillId="0" borderId="0" xfId="0" applyFont="1" applyProtection="1">
      <protection locked="0"/>
    </xf>
    <xf numFmtId="0" fontId="18" fillId="2" borderId="0" xfId="0" applyFont="1" applyFill="1" applyBorder="1" applyAlignment="1" applyProtection="1">
      <alignment vertical="center" wrapText="1" readingOrder="1"/>
    </xf>
    <xf numFmtId="0" fontId="0" fillId="5" borderId="0" xfId="0" applyFill="1" applyAlignment="1" applyProtection="1">
      <alignment wrapText="1"/>
    </xf>
    <xf numFmtId="0" fontId="0" fillId="5" borderId="0" xfId="0" applyFont="1" applyFill="1" applyAlignment="1" applyProtection="1">
      <alignment wrapText="1"/>
    </xf>
    <xf numFmtId="0" fontId="18" fillId="0" borderId="0" xfId="0" applyFont="1" applyFill="1" applyBorder="1" applyAlignment="1" applyProtection="1">
      <alignment vertical="center" wrapText="1" readingOrder="1"/>
    </xf>
    <xf numFmtId="0" fontId="17" fillId="0" borderId="0" xfId="0" applyFont="1" applyFill="1" applyBorder="1" applyAlignment="1" applyProtection="1">
      <alignment vertical="center" wrapText="1" readingOrder="1"/>
    </xf>
    <xf numFmtId="0" fontId="21" fillId="0" borderId="0" xfId="0" applyFont="1" applyFill="1" applyBorder="1" applyAlignment="1" applyProtection="1">
      <alignment vertical="center" wrapText="1" readingOrder="1"/>
    </xf>
    <xf numFmtId="0" fontId="21" fillId="0" borderId="3" xfId="0" applyFont="1" applyFill="1" applyBorder="1" applyAlignment="1" applyProtection="1">
      <alignment vertical="center" wrapText="1" readingOrder="1"/>
    </xf>
    <xf numFmtId="0" fontId="31" fillId="0" borderId="3" xfId="0" applyFont="1" applyFill="1" applyBorder="1" applyAlignment="1" applyProtection="1">
      <alignment horizontal="left" vertical="center" wrapText="1" indent="2" readingOrder="1"/>
    </xf>
    <xf numFmtId="0" fontId="0" fillId="4" borderId="0" xfId="0" applyFill="1" applyAlignment="1" applyProtection="1"/>
    <xf numFmtId="0" fontId="0" fillId="5" borderId="0" xfId="0" applyFill="1" applyAlignment="1" applyProtection="1"/>
    <xf numFmtId="0" fontId="4" fillId="6" borderId="0" xfId="0" applyFont="1" applyFill="1" applyAlignment="1" applyProtection="1"/>
    <xf numFmtId="0" fontId="4" fillId="6" borderId="0" xfId="0" applyFont="1" applyFill="1" applyAlignment="1" applyProtection="1">
      <alignment wrapText="1"/>
    </xf>
    <xf numFmtId="0" fontId="0" fillId="0" borderId="0" xfId="0" applyProtection="1"/>
    <xf numFmtId="0" fontId="26" fillId="0" borderId="0" xfId="0" applyFont="1" applyBorder="1" applyProtection="1"/>
    <xf numFmtId="166" fontId="25" fillId="0" borderId="0" xfId="0" applyNumberFormat="1" applyFont="1" applyFill="1" applyBorder="1" applyAlignment="1" applyProtection="1">
      <alignment vertical="center" wrapText="1"/>
    </xf>
    <xf numFmtId="0" fontId="19" fillId="0" borderId="0" xfId="0" applyFont="1" applyFill="1" applyBorder="1" applyAlignment="1" applyProtection="1">
      <alignment horizontal="center" vertical="center" wrapText="1"/>
    </xf>
    <xf numFmtId="0" fontId="0" fillId="0" borderId="0" xfId="0" applyFont="1" applyBorder="1" applyAlignment="1" applyProtection="1">
      <alignment wrapText="1"/>
    </xf>
    <xf numFmtId="0" fontId="4" fillId="0" borderId="0" xfId="0" applyFont="1" applyBorder="1" applyAlignment="1" applyProtection="1">
      <alignment wrapText="1"/>
    </xf>
    <xf numFmtId="0" fontId="1" fillId="0" borderId="0" xfId="0" applyFont="1" applyBorder="1" applyAlignment="1" applyProtection="1">
      <alignment wrapText="1"/>
    </xf>
    <xf numFmtId="0" fontId="0" fillId="0" borderId="0" xfId="0" applyFont="1" applyBorder="1" applyAlignment="1" applyProtection="1">
      <alignment vertical="center"/>
    </xf>
    <xf numFmtId="0" fontId="0" fillId="0" borderId="0" xfId="0" applyFont="1" applyProtection="1"/>
    <xf numFmtId="0" fontId="1" fillId="0" borderId="0" xfId="0" applyFont="1" applyFill="1" applyBorder="1" applyAlignment="1" applyProtection="1">
      <alignment wrapText="1"/>
    </xf>
    <xf numFmtId="0" fontId="0" fillId="0" borderId="0" xfId="0" applyFill="1" applyBorder="1" applyAlignment="1" applyProtection="1">
      <alignment wrapText="1"/>
    </xf>
    <xf numFmtId="0" fontId="0" fillId="0" borderId="0" xfId="0" applyBorder="1" applyAlignment="1" applyProtection="1">
      <alignment wrapText="1"/>
    </xf>
    <xf numFmtId="0" fontId="4" fillId="0" borderId="0" xfId="0" applyFont="1" applyBorder="1" applyProtection="1"/>
    <xf numFmtId="0" fontId="0" fillId="0" borderId="0" xfId="0" applyFont="1" applyFill="1" applyBorder="1" applyAlignment="1" applyProtection="1">
      <alignment vertical="center"/>
    </xf>
    <xf numFmtId="0" fontId="0" fillId="0" borderId="0" xfId="0" applyFont="1" applyFill="1" applyBorder="1" applyAlignment="1" applyProtection="1">
      <alignment wrapText="1"/>
    </xf>
    <xf numFmtId="0" fontId="0" fillId="0" borderId="0" xfId="0" applyBorder="1" applyAlignment="1" applyProtection="1">
      <alignment vertical="center"/>
    </xf>
    <xf numFmtId="0" fontId="0" fillId="0" borderId="0" xfId="0" applyBorder="1" applyAlignment="1" applyProtection="1"/>
    <xf numFmtId="0" fontId="0" fillId="0" borderId="0" xfId="0" applyFont="1" applyBorder="1" applyAlignment="1" applyProtection="1">
      <alignment horizontal="justify" vertical="center"/>
    </xf>
    <xf numFmtId="0" fontId="14" fillId="0" borderId="0" xfId="0" applyFont="1" applyBorder="1" applyAlignment="1" applyProtection="1">
      <alignment vertical="center" wrapText="1" readingOrder="1"/>
    </xf>
    <xf numFmtId="0" fontId="20" fillId="3" borderId="0" xfId="0" applyFont="1" applyFill="1" applyBorder="1" applyAlignment="1" applyProtection="1">
      <alignment vertical="center" wrapText="1"/>
    </xf>
    <xf numFmtId="0" fontId="0" fillId="0" borderId="0" xfId="0" applyFont="1" applyAlignment="1" applyProtection="1">
      <alignment vertical="center"/>
    </xf>
    <xf numFmtId="0" fontId="0" fillId="0" borderId="0" xfId="0" applyFont="1" applyFill="1" applyProtection="1"/>
    <xf numFmtId="0" fontId="0" fillId="0" borderId="0" xfId="0" applyFont="1" applyBorder="1" applyProtection="1"/>
    <xf numFmtId="0" fontId="0" fillId="0" borderId="0" xfId="0" applyBorder="1" applyAlignment="1" applyProtection="1">
      <alignment vertical="top"/>
    </xf>
    <xf numFmtId="0" fontId="0" fillId="0" borderId="0" xfId="0" applyBorder="1" applyAlignment="1" applyProtection="1">
      <alignment vertical="top" wrapText="1"/>
    </xf>
    <xf numFmtId="0" fontId="0" fillId="0" borderId="0" xfId="0" applyFont="1" applyAlignment="1" applyProtection="1">
      <alignment wrapText="1"/>
    </xf>
    <xf numFmtId="0" fontId="3" fillId="0" borderId="0" xfId="0" applyFont="1" applyFill="1" applyBorder="1" applyAlignment="1" applyProtection="1">
      <alignment wrapText="1"/>
    </xf>
    <xf numFmtId="0" fontId="0" fillId="0" borderId="0" xfId="0" applyBorder="1" applyAlignment="1" applyProtection="1">
      <alignment vertical="center" wrapText="1"/>
    </xf>
    <xf numFmtId="0" fontId="0" fillId="0" borderId="0" xfId="0" applyFont="1" applyBorder="1" applyAlignment="1" applyProtection="1">
      <alignment vertical="center" wrapText="1"/>
    </xf>
    <xf numFmtId="0" fontId="0" fillId="0" borderId="0" xfId="0" applyFont="1" applyAlignment="1" applyProtection="1">
      <alignment horizontal="justify" vertical="center"/>
    </xf>
    <xf numFmtId="0" fontId="0" fillId="0" borderId="0" xfId="0" applyAlignment="1" applyProtection="1">
      <alignment wrapText="1"/>
    </xf>
    <xf numFmtId="0" fontId="2" fillId="0" borderId="0" xfId="0" applyFont="1" applyFill="1" applyBorder="1" applyAlignment="1" applyProtection="1">
      <alignment wrapText="1"/>
    </xf>
    <xf numFmtId="0" fontId="1" fillId="0" borderId="0" xfId="0" applyFont="1" applyBorder="1" applyAlignment="1" applyProtection="1">
      <alignment vertical="center" wrapText="1"/>
    </xf>
    <xf numFmtId="0" fontId="0" fillId="0" borderId="0" xfId="0" applyAlignment="1" applyProtection="1">
      <alignment vertical="center" wrapText="1"/>
    </xf>
    <xf numFmtId="0" fontId="19" fillId="3" borderId="0" xfId="0" applyFont="1" applyFill="1" applyBorder="1" applyAlignment="1" applyProtection="1">
      <alignment vertical="center" wrapText="1" readingOrder="1"/>
    </xf>
    <xf numFmtId="0" fontId="16" fillId="3" borderId="0" xfId="0" applyFont="1" applyFill="1" applyBorder="1" applyAlignment="1" applyProtection="1"/>
    <xf numFmtId="0" fontId="4" fillId="0" borderId="0" xfId="0" applyFont="1" applyFill="1" applyBorder="1" applyAlignment="1" applyProtection="1">
      <alignment wrapText="1"/>
    </xf>
    <xf numFmtId="0" fontId="0" fillId="0" borderId="0" xfId="0" applyFont="1" applyBorder="1" applyAlignment="1" applyProtection="1"/>
    <xf numFmtId="0" fontId="0" fillId="0" borderId="0" xfId="0" applyAlignment="1" applyProtection="1"/>
    <xf numFmtId="0" fontId="0" fillId="0" borderId="0" xfId="0" applyAlignment="1" applyProtection="1">
      <alignment vertical="top" wrapText="1"/>
    </xf>
    <xf numFmtId="1" fontId="21" fillId="0" borderId="5"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 fontId="17" fillId="0" borderId="0" xfId="0" applyNumberFormat="1" applyFont="1" applyFill="1" applyBorder="1" applyAlignment="1" applyProtection="1">
      <alignment horizontal="center" vertical="center" wrapText="1"/>
    </xf>
    <xf numFmtId="165" fontId="17" fillId="0" borderId="0" xfId="2" applyFont="1" applyFill="1" applyBorder="1" applyAlignment="1" applyProtection="1">
      <alignment vertical="center" wrapText="1" readingOrder="1"/>
    </xf>
    <xf numFmtId="0" fontId="15" fillId="0" borderId="0" xfId="0" applyFont="1" applyFill="1" applyAlignment="1" applyProtection="1">
      <alignment vertical="center" wrapText="1"/>
    </xf>
    <xf numFmtId="0" fontId="0" fillId="0" borderId="0" xfId="0" applyFill="1" applyAlignment="1" applyProtection="1">
      <alignment vertical="center" wrapText="1"/>
    </xf>
    <xf numFmtId="0" fontId="0" fillId="0" borderId="0" xfId="0" applyFill="1" applyAlignment="1" applyProtection="1">
      <alignment wrapText="1"/>
    </xf>
    <xf numFmtId="0" fontId="0" fillId="5" borderId="0" xfId="0" applyFont="1" applyFill="1" applyBorder="1" applyAlignment="1" applyProtection="1"/>
    <xf numFmtId="0" fontId="0" fillId="5" borderId="0" xfId="0" applyFont="1" applyFill="1" applyBorder="1" applyAlignment="1" applyProtection="1">
      <alignment wrapText="1"/>
    </xf>
    <xf numFmtId="0" fontId="0" fillId="5" borderId="0" xfId="0" applyFill="1" applyAlignment="1" applyProtection="1">
      <alignment horizontal="left" vertical="top"/>
    </xf>
    <xf numFmtId="0" fontId="0" fillId="5" borderId="0" xfId="0" applyFont="1" applyFill="1" applyBorder="1" applyProtection="1"/>
    <xf numFmtId="0" fontId="0" fillId="4" borderId="0" xfId="0" applyFont="1" applyFill="1" applyBorder="1" applyProtection="1"/>
    <xf numFmtId="0" fontId="18" fillId="2" borderId="0" xfId="0" applyFont="1" applyFill="1" applyAlignment="1" applyProtection="1">
      <alignment horizontal="center" vertical="center"/>
    </xf>
    <xf numFmtId="0" fontId="27" fillId="0" borderId="0" xfId="0" applyFont="1" applyFill="1" applyAlignment="1" applyProtection="1">
      <alignment horizontal="center"/>
    </xf>
    <xf numFmtId="0" fontId="11" fillId="0" borderId="0" xfId="0" applyFont="1" applyAlignment="1" applyProtection="1">
      <alignment vertical="center"/>
    </xf>
    <xf numFmtId="0" fontId="19" fillId="2" borderId="0" xfId="0" applyFont="1" applyFill="1" applyAlignment="1" applyProtection="1">
      <alignment horizontal="justify" vertical="center"/>
    </xf>
    <xf numFmtId="0" fontId="7" fillId="0" borderId="0" xfId="0" applyFont="1" applyAlignment="1" applyProtection="1">
      <alignment vertical="center"/>
    </xf>
    <xf numFmtId="0" fontId="7" fillId="0" borderId="0" xfId="0" applyFont="1" applyFill="1" applyAlignment="1" applyProtection="1">
      <alignment vertical="center"/>
    </xf>
    <xf numFmtId="0" fontId="7" fillId="0" borderId="0" xfId="0" applyFont="1" applyFill="1" applyAlignment="1" applyProtection="1">
      <alignment vertical="center" wrapText="1"/>
    </xf>
    <xf numFmtId="0" fontId="11" fillId="0" borderId="0" xfId="0" applyFont="1" applyFill="1" applyAlignment="1" applyProtection="1">
      <alignment horizontal="justify" vertical="center"/>
    </xf>
    <xf numFmtId="0" fontId="7" fillId="0" borderId="0" xfId="0" applyFont="1" applyFill="1" applyAlignment="1" applyProtection="1">
      <alignment horizontal="justify" vertical="center"/>
    </xf>
    <xf numFmtId="0" fontId="19" fillId="3" borderId="0" xfId="0" applyFont="1" applyFill="1" applyAlignment="1" applyProtection="1">
      <alignment horizontal="justify" vertical="center"/>
    </xf>
    <xf numFmtId="0" fontId="11" fillId="0" borderId="0" xfId="0" applyFont="1" applyAlignment="1" applyProtection="1">
      <alignment horizontal="justify" vertical="center"/>
    </xf>
    <xf numFmtId="0" fontId="7" fillId="0" borderId="0" xfId="0" applyFont="1" applyAlignment="1" applyProtection="1">
      <alignment vertical="center" wrapText="1"/>
    </xf>
    <xf numFmtId="0" fontId="11" fillId="0" borderId="0" xfId="1" applyFont="1" applyAlignment="1" applyProtection="1">
      <alignment horizontal="justify" vertical="center"/>
    </xf>
    <xf numFmtId="0" fontId="7" fillId="0" borderId="0" xfId="0" applyFont="1" applyAlignment="1" applyProtection="1">
      <alignment horizontal="justify" vertical="center"/>
    </xf>
    <xf numFmtId="0" fontId="11" fillId="0" borderId="0" xfId="0" applyFont="1" applyAlignment="1" applyProtection="1">
      <alignment horizontal="left" vertical="center" wrapText="1"/>
    </xf>
    <xf numFmtId="0" fontId="12" fillId="0" borderId="0" xfId="1" applyFont="1" applyAlignment="1" applyProtection="1">
      <alignment vertical="center"/>
    </xf>
    <xf numFmtId="0" fontId="12" fillId="0" borderId="0" xfId="1" applyFont="1" applyAlignment="1" applyProtection="1">
      <alignment horizontal="justify" vertical="center"/>
    </xf>
    <xf numFmtId="0" fontId="11" fillId="9" borderId="0" xfId="1" applyFont="1" applyFill="1" applyAlignment="1" applyProtection="1">
      <alignment horizontal="justify" vertical="center"/>
    </xf>
    <xf numFmtId="0" fontId="11" fillId="0" borderId="0" xfId="0" applyFont="1" applyAlignment="1" applyProtection="1">
      <alignment horizontal="center" vertical="center"/>
    </xf>
    <xf numFmtId="0" fontId="0" fillId="0" borderId="0" xfId="0" applyProtection="1">
      <protection locked="0"/>
    </xf>
    <xf numFmtId="0" fontId="19" fillId="3" borderId="0" xfId="0" applyFont="1" applyFill="1" applyBorder="1" applyAlignment="1" applyProtection="1">
      <alignment vertical="center" readingOrder="1"/>
    </xf>
    <xf numFmtId="0" fontId="33" fillId="0" borderId="0" xfId="0" applyFont="1" applyBorder="1" applyProtection="1"/>
    <xf numFmtId="166" fontId="19" fillId="8" borderId="0" xfId="0" applyNumberFormat="1" applyFont="1" applyFill="1" applyBorder="1" applyAlignment="1" applyProtection="1">
      <alignment horizontal="left" vertical="center" wrapText="1"/>
    </xf>
    <xf numFmtId="1" fontId="19" fillId="8" borderId="0" xfId="0" applyNumberFormat="1" applyFont="1" applyFill="1" applyBorder="1" applyAlignment="1" applyProtection="1">
      <alignment horizontal="center" vertical="center" wrapText="1"/>
    </xf>
    <xf numFmtId="164" fontId="0" fillId="0" borderId="0" xfId="0" applyNumberFormat="1" applyBorder="1" applyAlignment="1" applyProtection="1">
      <alignment wrapText="1"/>
    </xf>
    <xf numFmtId="164" fontId="19" fillId="3" borderId="0" xfId="0" applyNumberFormat="1" applyFont="1" applyFill="1" applyBorder="1" applyAlignment="1" applyProtection="1">
      <alignment vertical="center"/>
    </xf>
    <xf numFmtId="164" fontId="21" fillId="0" borderId="4" xfId="2" applyNumberFormat="1" applyFont="1" applyFill="1" applyBorder="1" applyAlignment="1" applyProtection="1">
      <alignment vertical="center" wrapText="1" readingOrder="1"/>
    </xf>
    <xf numFmtId="164" fontId="21" fillId="0" borderId="0" xfId="2" applyNumberFormat="1" applyFont="1" applyFill="1" applyBorder="1" applyAlignment="1" applyProtection="1">
      <alignment vertical="center" wrapText="1" readingOrder="1"/>
    </xf>
    <xf numFmtId="164" fontId="31" fillId="0" borderId="4" xfId="2" applyNumberFormat="1" applyFont="1" applyFill="1" applyBorder="1" applyAlignment="1" applyProtection="1">
      <alignment vertical="center" wrapText="1" readingOrder="1"/>
    </xf>
    <xf numFmtId="164" fontId="19" fillId="3" borderId="0" xfId="0" applyNumberFormat="1" applyFont="1" applyFill="1" applyBorder="1" applyAlignment="1" applyProtection="1">
      <alignment vertical="center" wrapText="1" readingOrder="1"/>
    </xf>
    <xf numFmtId="0" fontId="0" fillId="4" borderId="0" xfId="0" applyFill="1" applyAlignment="1" applyProtection="1">
      <alignment wrapText="1"/>
    </xf>
    <xf numFmtId="0" fontId="0" fillId="4" borderId="0" xfId="0" applyFill="1" applyBorder="1" applyAlignment="1" applyProtection="1"/>
    <xf numFmtId="0" fontId="6" fillId="4" borderId="0" xfId="0" applyFont="1" applyFill="1" applyBorder="1" applyAlignment="1" applyProtection="1">
      <alignment wrapText="1"/>
    </xf>
    <xf numFmtId="0" fontId="12" fillId="0" borderId="0" xfId="1" applyFont="1" applyFill="1" applyAlignment="1" applyProtection="1">
      <alignment horizontal="justify" vertical="center"/>
    </xf>
    <xf numFmtId="0" fontId="15" fillId="0" borderId="5" xfId="2" applyNumberFormat="1" applyFont="1" applyFill="1" applyBorder="1" applyAlignment="1" applyProtection="1">
      <alignment horizontal="center" vertical="center" wrapText="1" readingOrder="1"/>
    </xf>
    <xf numFmtId="0" fontId="15" fillId="0" borderId="0" xfId="2" applyNumberFormat="1" applyFont="1" applyFill="1" applyBorder="1" applyAlignment="1" applyProtection="1">
      <alignment horizontal="center" vertical="center" wrapText="1" readingOrder="1"/>
    </xf>
    <xf numFmtId="0" fontId="32" fillId="0" borderId="5" xfId="2" applyNumberFormat="1" applyFont="1" applyFill="1" applyBorder="1" applyAlignment="1" applyProtection="1">
      <alignment horizontal="center" vertical="center" wrapText="1" readingOrder="1"/>
    </xf>
    <xf numFmtId="0" fontId="20" fillId="0" borderId="0" xfId="0" applyFont="1" applyFill="1" applyAlignment="1" applyProtection="1">
      <alignment horizontal="center" wrapText="1"/>
    </xf>
    <xf numFmtId="0" fontId="35" fillId="3" borderId="0" xfId="0" applyFont="1" applyFill="1" applyBorder="1" applyAlignment="1" applyProtection="1">
      <alignment horizontal="center" vertical="center" readingOrder="1"/>
    </xf>
    <xf numFmtId="0" fontId="20" fillId="3" borderId="0" xfId="0" applyFont="1" applyFill="1" applyBorder="1" applyAlignment="1" applyProtection="1">
      <alignment vertical="center"/>
    </xf>
    <xf numFmtId="164" fontId="20" fillId="3" borderId="0" xfId="0" applyNumberFormat="1" applyFont="1" applyFill="1" applyBorder="1" applyAlignment="1" applyProtection="1">
      <alignment vertical="center"/>
    </xf>
    <xf numFmtId="0" fontId="4" fillId="4" borderId="0" xfId="0" applyFont="1" applyFill="1" applyBorder="1" applyAlignment="1" applyProtection="1">
      <alignment wrapText="1"/>
    </xf>
    <xf numFmtId="0" fontId="4" fillId="5" borderId="0" xfId="0" applyFont="1" applyFill="1" applyAlignment="1" applyProtection="1">
      <alignment wrapText="1"/>
    </xf>
    <xf numFmtId="1" fontId="0" fillId="5" borderId="0" xfId="0" applyNumberFormat="1" applyFont="1" applyFill="1" applyBorder="1" applyAlignment="1" applyProtection="1">
      <alignment horizontal="center"/>
    </xf>
    <xf numFmtId="0" fontId="0" fillId="5" borderId="0" xfId="0" applyFont="1" applyFill="1" applyBorder="1" applyAlignment="1" applyProtection="1">
      <alignment horizontal="center"/>
    </xf>
    <xf numFmtId="1" fontId="0" fillId="4" borderId="0" xfId="0" applyNumberFormat="1" applyFont="1" applyFill="1" applyBorder="1" applyAlignment="1" applyProtection="1">
      <alignment horizontal="center"/>
    </xf>
    <xf numFmtId="0" fontId="0" fillId="4" borderId="0" xfId="0" applyFont="1" applyFill="1" applyBorder="1" applyAlignment="1" applyProtection="1">
      <alignment horizontal="center"/>
    </xf>
    <xf numFmtId="0" fontId="4" fillId="4" borderId="0" xfId="0" applyFont="1" applyFill="1" applyAlignment="1" applyProtection="1"/>
    <xf numFmtId="0" fontId="4" fillId="4" borderId="0" xfId="0" applyFont="1" applyFill="1" applyAlignment="1" applyProtection="1">
      <alignment wrapText="1"/>
    </xf>
    <xf numFmtId="2" fontId="0" fillId="4" borderId="0" xfId="0" applyNumberFormat="1" applyFont="1" applyFill="1" applyAlignment="1" applyProtection="1">
      <alignment vertical="top"/>
    </xf>
    <xf numFmtId="0" fontId="4" fillId="5" borderId="0" xfId="0" applyFont="1" applyFill="1" applyBorder="1" applyAlignment="1" applyProtection="1">
      <alignment wrapText="1"/>
    </xf>
    <xf numFmtId="0" fontId="0" fillId="4" borderId="0" xfId="0" applyFont="1" applyFill="1" applyAlignment="1" applyProtection="1">
      <alignment horizontal="left" vertical="top" wrapText="1"/>
    </xf>
    <xf numFmtId="0" fontId="0" fillId="5" borderId="0" xfId="0" applyFont="1" applyFill="1" applyAlignment="1" applyProtection="1">
      <alignment horizontal="left" vertical="top" wrapText="1"/>
    </xf>
    <xf numFmtId="0" fontId="4" fillId="5" borderId="0" xfId="0" applyFont="1" applyFill="1" applyAlignment="1" applyProtection="1">
      <alignment horizontal="center" vertical="top"/>
    </xf>
    <xf numFmtId="1" fontId="4" fillId="5" borderId="0" xfId="0" applyNumberFormat="1" applyFont="1" applyFill="1" applyBorder="1" applyAlignment="1" applyProtection="1">
      <alignment horizontal="center"/>
    </xf>
    <xf numFmtId="0" fontId="4" fillId="4" borderId="0" xfId="0" applyFont="1" applyFill="1" applyBorder="1" applyAlignment="1" applyProtection="1">
      <alignment horizontal="center" wrapText="1"/>
    </xf>
    <xf numFmtId="0" fontId="4" fillId="5" borderId="0" xfId="0" applyFont="1" applyFill="1" applyAlignment="1" applyProtection="1">
      <alignment horizontal="center" wrapText="1"/>
    </xf>
    <xf numFmtId="0" fontId="18" fillId="3" borderId="0" xfId="0" applyFont="1" applyFill="1" applyBorder="1" applyAlignment="1" applyProtection="1">
      <alignment vertical="center" wrapText="1" readingOrder="1"/>
    </xf>
    <xf numFmtId="165" fontId="18" fillId="3" borderId="0" xfId="2" applyFont="1" applyFill="1" applyBorder="1" applyAlignment="1" applyProtection="1">
      <alignment horizontal="center" vertical="center" wrapText="1" readingOrder="1"/>
    </xf>
    <xf numFmtId="165" fontId="18" fillId="0" borderId="0" xfId="2" applyFont="1" applyFill="1" applyBorder="1" applyAlignment="1" applyProtection="1">
      <alignment horizontal="center" vertical="center" wrapText="1" readingOrder="1"/>
    </xf>
    <xf numFmtId="0" fontId="18" fillId="7" borderId="0" xfId="0" applyFont="1" applyFill="1" applyBorder="1" applyAlignment="1" applyProtection="1">
      <alignment vertical="center" wrapText="1" readingOrder="1"/>
    </xf>
    <xf numFmtId="165" fontId="18" fillId="7" borderId="0" xfId="2" applyFont="1" applyFill="1" applyBorder="1" applyAlignment="1" applyProtection="1">
      <alignment horizontal="center" vertical="center" wrapText="1" readingOrder="1"/>
    </xf>
    <xf numFmtId="0" fontId="20" fillId="0" borderId="0" xfId="0" applyFont="1" applyFill="1" applyBorder="1" applyAlignment="1" applyProtection="1">
      <alignment wrapText="1"/>
    </xf>
    <xf numFmtId="0" fontId="16" fillId="0" borderId="0" xfId="0" applyFont="1" applyProtection="1"/>
    <xf numFmtId="0" fontId="12" fillId="9" borderId="0" xfId="1" applyFont="1" applyFill="1" applyAlignment="1" applyProtection="1">
      <alignment vertical="center" wrapText="1"/>
    </xf>
    <xf numFmtId="167" fontId="15" fillId="10" borderId="3" xfId="0" applyNumberFormat="1" applyFont="1" applyFill="1" applyBorder="1" applyAlignment="1" applyProtection="1">
      <alignment vertical="center"/>
      <protection locked="0"/>
    </xf>
    <xf numFmtId="164" fontId="15" fillId="10" borderId="4" xfId="0" applyNumberFormat="1" applyFont="1" applyFill="1" applyBorder="1" applyAlignment="1" applyProtection="1">
      <alignment vertical="center" wrapText="1"/>
      <protection locked="0"/>
    </xf>
    <xf numFmtId="0" fontId="15" fillId="10" borderId="4" xfId="0" applyFont="1" applyFill="1" applyBorder="1" applyAlignment="1" applyProtection="1">
      <alignment vertical="center" wrapText="1"/>
      <protection locked="0"/>
    </xf>
    <xf numFmtId="0" fontId="15" fillId="10" borderId="5" xfId="0" applyFont="1" applyFill="1" applyBorder="1" applyAlignment="1" applyProtection="1">
      <alignment vertical="center" wrapText="1"/>
      <protection locked="0"/>
    </xf>
    <xf numFmtId="167" fontId="15" fillId="10" borderId="3" xfId="0" applyNumberFormat="1" applyFont="1" applyFill="1" applyBorder="1" applyAlignment="1" applyProtection="1">
      <alignment vertical="center" wrapText="1"/>
      <protection locked="0"/>
    </xf>
    <xf numFmtId="0" fontId="0" fillId="10" borderId="4" xfId="0" applyFont="1" applyFill="1" applyBorder="1" applyAlignment="1" applyProtection="1">
      <alignment vertical="center" wrapText="1"/>
      <protection locked="0"/>
    </xf>
    <xf numFmtId="0" fontId="0" fillId="10" borderId="5" xfId="0" applyFont="1" applyFill="1" applyBorder="1" applyAlignment="1" applyProtection="1">
      <alignment vertical="center" wrapText="1"/>
      <protection locked="0"/>
    </xf>
    <xf numFmtId="0" fontId="15" fillId="10" borderId="4" xfId="0" applyNumberFormat="1" applyFont="1" applyFill="1" applyBorder="1" applyAlignment="1" applyProtection="1">
      <alignment horizontal="left" vertical="center" wrapText="1"/>
      <protection locked="0"/>
    </xf>
    <xf numFmtId="164" fontId="15" fillId="10" borderId="4" xfId="0" applyNumberFormat="1" applyFont="1" applyFill="1" applyBorder="1" applyAlignment="1" applyProtection="1">
      <alignment horizontal="right" vertical="center" wrapText="1"/>
      <protection locked="0"/>
    </xf>
    <xf numFmtId="0" fontId="10" fillId="0" borderId="0" xfId="1" applyFill="1" applyAlignment="1">
      <alignment wrapText="1"/>
    </xf>
    <xf numFmtId="167" fontId="15" fillId="10" borderId="8" xfId="0" applyNumberFormat="1" applyFont="1" applyFill="1" applyBorder="1" applyAlignment="1" applyProtection="1">
      <alignment vertical="center" wrapText="1"/>
      <protection locked="0"/>
    </xf>
    <xf numFmtId="164" fontId="15" fillId="10" borderId="9" xfId="0" applyNumberFormat="1" applyFont="1" applyFill="1" applyBorder="1" applyAlignment="1" applyProtection="1">
      <alignment vertical="center" wrapText="1"/>
      <protection locked="0"/>
    </xf>
    <xf numFmtId="0" fontId="15" fillId="10" borderId="9" xfId="0" applyFont="1" applyFill="1" applyBorder="1" applyAlignment="1" applyProtection="1">
      <alignment vertical="center" wrapText="1"/>
      <protection locked="0"/>
    </xf>
    <xf numFmtId="0" fontId="15" fillId="10" borderId="10" xfId="0" applyFont="1" applyFill="1" applyBorder="1" applyAlignment="1" applyProtection="1">
      <alignment vertical="center" wrapText="1"/>
      <protection locked="0"/>
    </xf>
    <xf numFmtId="0" fontId="20" fillId="3" borderId="0" xfId="0" applyFont="1" applyFill="1" applyBorder="1" applyAlignment="1" applyProtection="1">
      <alignment horizontal="left" vertical="center" wrapText="1"/>
    </xf>
    <xf numFmtId="0" fontId="19" fillId="3" borderId="0" xfId="0" applyFont="1" applyFill="1" applyBorder="1" applyAlignment="1" applyProtection="1">
      <alignment horizontal="left" vertical="center" readingOrder="1"/>
    </xf>
    <xf numFmtId="166" fontId="19" fillId="3" borderId="0" xfId="0" applyNumberFormat="1" applyFont="1" applyFill="1" applyBorder="1" applyAlignment="1" applyProtection="1">
      <alignment horizontal="left" vertical="center" wrapText="1"/>
    </xf>
    <xf numFmtId="1" fontId="19" fillId="3" borderId="0" xfId="0" applyNumberFormat="1" applyFont="1" applyFill="1" applyBorder="1" applyAlignment="1" applyProtection="1">
      <alignment horizontal="center" vertical="center" wrapText="1"/>
    </xf>
    <xf numFmtId="166" fontId="35" fillId="3" borderId="0" xfId="0" applyNumberFormat="1" applyFont="1" applyFill="1" applyBorder="1" applyAlignment="1" applyProtection="1">
      <alignment horizontal="center" vertical="center" wrapText="1"/>
    </xf>
    <xf numFmtId="0" fontId="34" fillId="11" borderId="7" xfId="0" applyFont="1" applyFill="1" applyBorder="1" applyAlignment="1" applyProtection="1">
      <alignment horizontal="center" vertical="center" wrapText="1"/>
    </xf>
    <xf numFmtId="167" fontId="15" fillId="11" borderId="3" xfId="0" applyNumberFormat="1" applyFont="1" applyFill="1" applyBorder="1" applyAlignment="1" applyProtection="1">
      <alignment vertical="center"/>
      <protection locked="0"/>
    </xf>
    <xf numFmtId="164" fontId="15" fillId="11" borderId="4" xfId="0" applyNumberFormat="1" applyFont="1" applyFill="1" applyBorder="1" applyAlignment="1" applyProtection="1">
      <alignment vertical="center" wrapText="1"/>
      <protection locked="0"/>
    </xf>
    <xf numFmtId="0" fontId="15" fillId="11" borderId="4" xfId="0" applyFont="1" applyFill="1" applyBorder="1" applyAlignment="1" applyProtection="1">
      <alignment vertical="center" wrapText="1"/>
      <protection locked="0"/>
    </xf>
    <xf numFmtId="0" fontId="15" fillId="11" borderId="5" xfId="0" applyFont="1" applyFill="1" applyBorder="1" applyAlignment="1" applyProtection="1">
      <alignment vertical="center" wrapText="1"/>
      <protection locked="0"/>
    </xf>
    <xf numFmtId="167" fontId="15" fillId="11" borderId="3" xfId="0" applyNumberFormat="1" applyFont="1" applyFill="1" applyBorder="1" applyAlignment="1" applyProtection="1">
      <alignment vertical="center" wrapText="1"/>
      <protection locked="0"/>
    </xf>
    <xf numFmtId="0" fontId="0" fillId="11" borderId="4" xfId="0" applyFont="1" applyFill="1" applyBorder="1" applyAlignment="1" applyProtection="1">
      <alignment vertical="center" wrapText="1"/>
      <protection locked="0"/>
    </xf>
    <xf numFmtId="0" fontId="0" fillId="11" borderId="5" xfId="0" applyFont="1" applyFill="1" applyBorder="1" applyAlignment="1" applyProtection="1">
      <alignment vertical="center" wrapText="1"/>
      <protection locked="0"/>
    </xf>
    <xf numFmtId="0" fontId="0" fillId="11" borderId="4" xfId="0" applyFont="1" applyFill="1" applyBorder="1" applyAlignment="1" applyProtection="1">
      <alignment horizontal="left" vertical="center" wrapText="1"/>
      <protection locked="0"/>
    </xf>
    <xf numFmtId="0" fontId="15" fillId="11" borderId="4" xfId="0" applyNumberFormat="1" applyFont="1" applyFill="1" applyBorder="1" applyAlignment="1" applyProtection="1">
      <alignment horizontal="left" vertical="center" wrapText="1"/>
      <protection locked="0"/>
    </xf>
    <xf numFmtId="164" fontId="15" fillId="11" borderId="4" xfId="0" applyNumberFormat="1" applyFont="1" applyFill="1" applyBorder="1" applyAlignment="1" applyProtection="1">
      <alignment horizontal="right" vertical="center" wrapText="1"/>
      <protection locked="0"/>
    </xf>
    <xf numFmtId="0" fontId="0" fillId="11" borderId="5" xfId="0" applyFont="1" applyFill="1" applyBorder="1" applyAlignment="1" applyProtection="1">
      <alignment horizontal="left" vertical="center" wrapText="1"/>
      <protection locked="0"/>
    </xf>
    <xf numFmtId="0" fontId="35" fillId="3" borderId="0" xfId="0" applyFont="1" applyFill="1" applyBorder="1" applyAlignment="1" applyProtection="1">
      <alignment horizontal="center" vertical="center" wrapText="1"/>
    </xf>
    <xf numFmtId="0" fontId="0" fillId="11" borderId="0" xfId="0" applyFill="1" applyProtection="1">
      <protection locked="0"/>
    </xf>
    <xf numFmtId="0" fontId="0" fillId="11" borderId="0" xfId="0" applyFont="1" applyFill="1" applyProtection="1">
      <protection locked="0"/>
    </xf>
    <xf numFmtId="8" fontId="0" fillId="11" borderId="0" xfId="0" applyNumberFormat="1" applyFill="1" applyProtection="1">
      <protection locked="0"/>
    </xf>
    <xf numFmtId="167" fontId="0" fillId="11" borderId="0" xfId="0" applyNumberFormat="1" applyFill="1" applyAlignment="1" applyProtection="1">
      <alignment vertical="center" wrapText="1"/>
      <protection locked="0"/>
    </xf>
    <xf numFmtId="0" fontId="15" fillId="11" borderId="4" xfId="0" applyFont="1" applyFill="1" applyBorder="1" applyAlignment="1" applyProtection="1">
      <alignment vertical="center"/>
      <protection locked="0"/>
    </xf>
    <xf numFmtId="0" fontId="15" fillId="0" borderId="0" xfId="0" applyFont="1" applyFill="1" applyBorder="1" applyAlignment="1" applyProtection="1">
      <alignment horizontal="center" vertical="center" wrapText="1" readingOrder="1"/>
    </xf>
    <xf numFmtId="0" fontId="14" fillId="11" borderId="2" xfId="0" applyFont="1" applyFill="1" applyBorder="1" applyAlignment="1" applyProtection="1">
      <alignment horizontal="left" vertical="center" wrapText="1" readingOrder="1"/>
      <protection locked="0"/>
    </xf>
    <xf numFmtId="0" fontId="13" fillId="0" borderId="6" xfId="0" applyFont="1" applyFill="1" applyBorder="1" applyAlignment="1" applyProtection="1">
      <alignment horizontal="left" vertical="center"/>
    </xf>
    <xf numFmtId="0" fontId="22" fillId="2" borderId="0" xfId="0" applyFont="1" applyFill="1" applyBorder="1" applyAlignment="1" applyProtection="1">
      <alignment horizontal="center" vertical="center"/>
    </xf>
    <xf numFmtId="0" fontId="36" fillId="11" borderId="2" xfId="0" applyFont="1" applyFill="1" applyBorder="1" applyAlignment="1" applyProtection="1">
      <alignment horizontal="left" vertical="center" wrapText="1" readingOrder="1"/>
      <protection locked="0"/>
    </xf>
    <xf numFmtId="167" fontId="36" fillId="11" borderId="2" xfId="0" applyNumberFormat="1" applyFont="1" applyFill="1" applyBorder="1" applyAlignment="1" applyProtection="1">
      <alignment horizontal="left" vertical="center" wrapText="1" readingOrder="1"/>
      <protection locked="0"/>
    </xf>
    <xf numFmtId="167" fontId="13" fillId="0" borderId="2" xfId="0" applyNumberFormat="1" applyFont="1" applyBorder="1" applyAlignment="1" applyProtection="1">
      <alignment horizontal="left" vertical="center" wrapText="1" readingOrder="1"/>
    </xf>
    <xf numFmtId="0" fontId="35" fillId="3" borderId="0" xfId="0" applyFont="1" applyFill="1" applyBorder="1" applyAlignment="1" applyProtection="1">
      <alignment horizontal="center" vertical="center" wrapText="1"/>
    </xf>
    <xf numFmtId="0" fontId="18" fillId="3" borderId="0" xfId="0" applyFont="1" applyFill="1" applyBorder="1" applyAlignment="1" applyProtection="1">
      <alignment horizontal="center" vertical="center" wrapText="1" readingOrder="1"/>
    </xf>
    <xf numFmtId="0" fontId="3" fillId="0" borderId="1" xfId="0" applyFont="1" applyFill="1" applyBorder="1" applyAlignment="1" applyProtection="1">
      <alignment horizontal="center" vertical="center" wrapText="1" readingOrder="1"/>
    </xf>
    <xf numFmtId="0" fontId="3" fillId="0" borderId="0" xfId="0" applyFont="1" applyFill="1" applyBorder="1" applyAlignment="1" applyProtection="1">
      <alignment horizontal="center" vertical="center" wrapText="1" readingOrder="1"/>
    </xf>
    <xf numFmtId="0" fontId="5" fillId="0" borderId="1" xfId="0" applyFont="1" applyFill="1" applyBorder="1" applyAlignment="1" applyProtection="1">
      <alignment horizontal="center" vertical="center" wrapText="1" readingOrder="1"/>
    </xf>
    <xf numFmtId="0" fontId="5" fillId="0" borderId="0" xfId="0" applyFont="1" applyFill="1" applyBorder="1" applyAlignment="1" applyProtection="1">
      <alignment horizontal="center" vertical="center" wrapText="1" readingOrder="1"/>
    </xf>
    <xf numFmtId="0" fontId="20" fillId="3" borderId="0" xfId="0" applyFont="1" applyFill="1" applyBorder="1" applyAlignment="1" applyProtection="1">
      <alignment horizontal="center" vertical="center" wrapText="1" readingOrder="1"/>
    </xf>
    <xf numFmtId="0" fontId="5"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3" fillId="0" borderId="0"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0" xfId="0" applyFont="1" applyBorder="1" applyAlignment="1" applyProtection="1">
      <alignment horizontal="center" vertical="center"/>
    </xf>
  </cellXfs>
  <cellStyles count="3">
    <cellStyle name="Currency" xfId="2" builtinId="4"/>
    <cellStyle name="Hyperlink" xfId="1" builtinId="8"/>
    <cellStyle name="Normal" xfId="0" builtinId="0"/>
  </cellStyles>
  <dxfs count="2">
    <dxf>
      <font>
        <color theme="1" tint="0.499984740745262"/>
      </font>
      <fill>
        <patternFill>
          <bgColor rgb="FFCCFFCC"/>
        </patternFill>
      </fill>
    </dxf>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CCFF66"/>
      <color rgb="FFFF9900"/>
      <color rgb="FF99FF99"/>
      <color rgb="FF00FF00"/>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ssc.govt.nz/assets/Legacy/resources/Chief-Executive-Expense-Disclosure-Guide.pdf" TargetMode="External"/><Relationship Id="rId3" Type="http://schemas.openxmlformats.org/officeDocument/2006/relationships/hyperlink" Target="mailto:ceexpenses@ssc.govt.nz" TargetMode="External"/><Relationship Id="rId7" Type="http://schemas.openxmlformats.org/officeDocument/2006/relationships/hyperlink" Target="http://www.ssc.govt.nz/assets/Legacy/resources/Chief-Executive-Expense-Disclosure-Guide.pdf" TargetMode="External"/><Relationship Id="rId2" Type="http://schemas.openxmlformats.org/officeDocument/2006/relationships/hyperlink" Target="http://www.ssc.govt.nz/ce-expenses-disclosure" TargetMode="External"/><Relationship Id="rId1" Type="http://schemas.openxmlformats.org/officeDocument/2006/relationships/hyperlink" Target="https://www.data.govt.nz/toolkit/how-do-i-add-or-update-our-chief-executive-expenses/" TargetMode="External"/><Relationship Id="rId6" Type="http://schemas.openxmlformats.org/officeDocument/2006/relationships/hyperlink" Target="https://www.data.govt.nz/toolkit/how-do-i-add-or-update-our-chief-executive-expenses/" TargetMode="External"/><Relationship Id="rId11" Type="http://schemas.openxmlformats.org/officeDocument/2006/relationships/comments" Target="../comments1.xml"/><Relationship Id="rId5" Type="http://schemas.openxmlformats.org/officeDocument/2006/relationships/hyperlink" Target="http://www.ssc.govt.nz/ce-expenses-disclosure" TargetMode="External"/><Relationship Id="rId10" Type="http://schemas.openxmlformats.org/officeDocument/2006/relationships/vmlDrawing" Target="../drawings/vmlDrawing1.vml"/><Relationship Id="rId4" Type="http://schemas.openxmlformats.org/officeDocument/2006/relationships/hyperlink" Target="mailto:info@data.govt.nz"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61"/>
  <sheetViews>
    <sheetView topLeftCell="A37" zoomScaleNormal="100" workbookViewId="0">
      <selection activeCell="A54" sqref="A54"/>
    </sheetView>
  </sheetViews>
  <sheetFormatPr defaultColWidth="0" defaultRowHeight="14.25" zeroHeight="1" x14ac:dyDescent="0.2"/>
  <cols>
    <col min="1" max="1" width="219.28515625" style="70" customWidth="1"/>
    <col min="2" max="2" width="33.28515625" style="69" customWidth="1"/>
    <col min="3" max="16384" width="8.7109375" style="16" hidden="1"/>
  </cols>
  <sheetData>
    <row r="1" spans="1:2" ht="23.25" customHeight="1" x14ac:dyDescent="0.2">
      <c r="A1" s="68" t="s">
        <v>0</v>
      </c>
    </row>
    <row r="2" spans="1:2" ht="33" customHeight="1" x14ac:dyDescent="0.2">
      <c r="A2" s="132" t="s">
        <v>1</v>
      </c>
    </row>
    <row r="3" spans="1:2" ht="17.25" customHeight="1" x14ac:dyDescent="0.2"/>
    <row r="4" spans="1:2" ht="23.25" customHeight="1" x14ac:dyDescent="0.2">
      <c r="A4" s="152" t="s">
        <v>2</v>
      </c>
    </row>
    <row r="5" spans="1:2" ht="17.25" customHeight="1" x14ac:dyDescent="0.2"/>
    <row r="6" spans="1:2" ht="23.25" customHeight="1" x14ac:dyDescent="0.2">
      <c r="A6" s="71" t="s">
        <v>3</v>
      </c>
    </row>
    <row r="7" spans="1:2" ht="17.25" customHeight="1" x14ac:dyDescent="0.2">
      <c r="A7" s="72" t="s">
        <v>4</v>
      </c>
    </row>
    <row r="8" spans="1:2" ht="17.25" customHeight="1" x14ac:dyDescent="0.2">
      <c r="A8" s="73" t="s">
        <v>5</v>
      </c>
    </row>
    <row r="9" spans="1:2" ht="17.25" customHeight="1" x14ac:dyDescent="0.2">
      <c r="A9" s="73"/>
    </row>
    <row r="10" spans="1:2" ht="23.25" customHeight="1" x14ac:dyDescent="0.2">
      <c r="A10" s="71" t="s">
        <v>6</v>
      </c>
      <c r="B10" s="105" t="s">
        <v>7</v>
      </c>
    </row>
    <row r="11" spans="1:2" ht="17.25" customHeight="1" x14ac:dyDescent="0.2">
      <c r="A11" s="74" t="s">
        <v>8</v>
      </c>
    </row>
    <row r="12" spans="1:2" ht="17.25" customHeight="1" x14ac:dyDescent="0.2">
      <c r="A12" s="73" t="s">
        <v>9</v>
      </c>
    </row>
    <row r="13" spans="1:2" ht="17.25" customHeight="1" x14ac:dyDescent="0.2">
      <c r="A13" s="73" t="s">
        <v>10</v>
      </c>
    </row>
    <row r="14" spans="1:2" ht="17.25" customHeight="1" x14ac:dyDescent="0.2">
      <c r="A14" s="75" t="s">
        <v>11</v>
      </c>
    </row>
    <row r="15" spans="1:2" ht="17.25" customHeight="1" x14ac:dyDescent="0.2">
      <c r="A15" s="73" t="s">
        <v>12</v>
      </c>
    </row>
    <row r="16" spans="1:2" ht="17.25" customHeight="1" x14ac:dyDescent="0.2">
      <c r="A16" s="73"/>
    </row>
    <row r="17" spans="1:1" ht="23.25" customHeight="1" x14ac:dyDescent="0.2">
      <c r="A17" s="71" t="s">
        <v>13</v>
      </c>
    </row>
    <row r="18" spans="1:1" ht="17.25" customHeight="1" x14ac:dyDescent="0.2">
      <c r="A18" s="75" t="s">
        <v>14</v>
      </c>
    </row>
    <row r="19" spans="1:1" ht="17.25" customHeight="1" x14ac:dyDescent="0.2">
      <c r="A19" s="75" t="s">
        <v>15</v>
      </c>
    </row>
    <row r="20" spans="1:1" ht="17.25" customHeight="1" x14ac:dyDescent="0.2">
      <c r="A20" s="101" t="s">
        <v>16</v>
      </c>
    </row>
    <row r="21" spans="1:1" ht="17.25" customHeight="1" x14ac:dyDescent="0.2">
      <c r="A21" s="76"/>
    </row>
    <row r="22" spans="1:1" ht="23.25" customHeight="1" x14ac:dyDescent="0.2">
      <c r="A22" s="71" t="s">
        <v>17</v>
      </c>
    </row>
    <row r="23" spans="1:1" ht="17.25" customHeight="1" x14ac:dyDescent="0.2">
      <c r="A23" s="76" t="s">
        <v>18</v>
      </c>
    </row>
    <row r="24" spans="1:1" ht="17.25" customHeight="1" x14ac:dyDescent="0.2">
      <c r="A24" s="76"/>
    </row>
    <row r="25" spans="1:1" ht="23.25" customHeight="1" x14ac:dyDescent="0.2">
      <c r="A25" s="71" t="s">
        <v>19</v>
      </c>
    </row>
    <row r="26" spans="1:1" ht="17.25" customHeight="1" x14ac:dyDescent="0.2">
      <c r="A26" s="77" t="s">
        <v>20</v>
      </c>
    </row>
    <row r="27" spans="1:1" ht="32.25" customHeight="1" x14ac:dyDescent="0.2">
      <c r="A27" s="75" t="s">
        <v>21</v>
      </c>
    </row>
    <row r="28" spans="1:1" ht="17.25" customHeight="1" x14ac:dyDescent="0.2">
      <c r="A28" s="77" t="s">
        <v>22</v>
      </c>
    </row>
    <row r="29" spans="1:1" ht="32.25" customHeight="1" x14ac:dyDescent="0.2">
      <c r="A29" s="75" t="s">
        <v>23</v>
      </c>
    </row>
    <row r="30" spans="1:1" ht="17.25" customHeight="1" x14ac:dyDescent="0.2">
      <c r="A30" s="77" t="s">
        <v>24</v>
      </c>
    </row>
    <row r="31" spans="1:1" ht="17.25" customHeight="1" x14ac:dyDescent="0.2">
      <c r="A31" s="75" t="s">
        <v>25</v>
      </c>
    </row>
    <row r="32" spans="1:1" ht="17.25" customHeight="1" x14ac:dyDescent="0.2">
      <c r="A32" s="77" t="s">
        <v>26</v>
      </c>
    </row>
    <row r="33" spans="1:1" ht="32.25" customHeight="1" x14ac:dyDescent="0.2">
      <c r="A33" s="78" t="s">
        <v>27</v>
      </c>
    </row>
    <row r="34" spans="1:1" ht="32.25" customHeight="1" x14ac:dyDescent="0.2">
      <c r="A34" s="79" t="s">
        <v>28</v>
      </c>
    </row>
    <row r="35" spans="1:1" ht="17.25" customHeight="1" x14ac:dyDescent="0.2">
      <c r="A35" s="77" t="s">
        <v>29</v>
      </c>
    </row>
    <row r="36" spans="1:1" ht="32.25" customHeight="1" x14ac:dyDescent="0.2">
      <c r="A36" s="75" t="s">
        <v>30</v>
      </c>
    </row>
    <row r="37" spans="1:1" ht="32.25" customHeight="1" x14ac:dyDescent="0.2">
      <c r="A37" s="78" t="s">
        <v>31</v>
      </c>
    </row>
    <row r="38" spans="1:1" ht="32.25" customHeight="1" x14ac:dyDescent="0.2">
      <c r="A38" s="75" t="s">
        <v>32</v>
      </c>
    </row>
    <row r="39" spans="1:1" ht="17.25" customHeight="1" x14ac:dyDescent="0.2">
      <c r="A39" s="79"/>
    </row>
    <row r="40" spans="1:1" ht="22.5" customHeight="1" x14ac:dyDescent="0.2">
      <c r="A40" s="71" t="s">
        <v>33</v>
      </c>
    </row>
    <row r="41" spans="1:1" ht="17.25" customHeight="1" x14ac:dyDescent="0.2">
      <c r="A41" s="84" t="s">
        <v>34</v>
      </c>
    </row>
    <row r="42" spans="1:1" ht="17.25" customHeight="1" x14ac:dyDescent="0.2">
      <c r="A42" s="80" t="s">
        <v>35</v>
      </c>
    </row>
    <row r="43" spans="1:1" ht="17.25" customHeight="1" x14ac:dyDescent="0.2">
      <c r="A43" s="81" t="s">
        <v>36</v>
      </c>
    </row>
    <row r="44" spans="1:1" ht="32.25" customHeight="1" x14ac:dyDescent="0.2">
      <c r="A44" s="81" t="s">
        <v>37</v>
      </c>
    </row>
    <row r="45" spans="1:1" ht="32.25" customHeight="1" x14ac:dyDescent="0.2">
      <c r="A45" s="81" t="s">
        <v>38</v>
      </c>
    </row>
    <row r="46" spans="1:1" ht="17.25" customHeight="1" x14ac:dyDescent="0.2">
      <c r="A46" s="82" t="s">
        <v>39</v>
      </c>
    </row>
    <row r="47" spans="1:1" ht="32.25" customHeight="1" x14ac:dyDescent="0.2">
      <c r="A47" s="78" t="s">
        <v>40</v>
      </c>
    </row>
    <row r="48" spans="1:1" ht="32.25" customHeight="1" x14ac:dyDescent="0.2">
      <c r="A48" s="78" t="s">
        <v>41</v>
      </c>
    </row>
    <row r="49" spans="1:1" ht="32.25" customHeight="1" x14ac:dyDescent="0.2">
      <c r="A49" s="81" t="s">
        <v>42</v>
      </c>
    </row>
    <row r="50" spans="1:1" ht="17.25" customHeight="1" x14ac:dyDescent="0.2">
      <c r="A50" s="81" t="s">
        <v>43</v>
      </c>
    </row>
    <row r="51" spans="1:1" ht="17.25" customHeight="1" x14ac:dyDescent="0.2">
      <c r="A51" s="81" t="s">
        <v>44</v>
      </c>
    </row>
    <row r="52" spans="1:1" ht="17.25" customHeight="1" x14ac:dyDescent="0.2">
      <c r="A52" s="81"/>
    </row>
    <row r="53" spans="1:1" ht="22.5" customHeight="1" x14ac:dyDescent="0.2">
      <c r="A53" s="71" t="s">
        <v>45</v>
      </c>
    </row>
    <row r="54" spans="1:1" ht="32.25" customHeight="1" x14ac:dyDescent="0.2">
      <c r="A54" s="142" t="s">
        <v>46</v>
      </c>
    </row>
    <row r="55" spans="1:1" ht="17.25" customHeight="1" x14ac:dyDescent="0.2">
      <c r="A55" s="83" t="s">
        <v>47</v>
      </c>
    </row>
    <row r="56" spans="1:1" ht="17.25" customHeight="1" x14ac:dyDescent="0.2">
      <c r="A56" s="84" t="s">
        <v>48</v>
      </c>
    </row>
    <row r="57" spans="1:1" ht="17.25" customHeight="1" x14ac:dyDescent="0.2">
      <c r="A57" s="101" t="s">
        <v>49</v>
      </c>
    </row>
    <row r="58" spans="1:1" ht="17.25" customHeight="1" x14ac:dyDescent="0.2">
      <c r="A58" s="85" t="s">
        <v>50</v>
      </c>
    </row>
    <row r="59" spans="1:1" x14ac:dyDescent="0.2"/>
    <row r="61" spans="1:1" hidden="1" x14ac:dyDescent="0.2">
      <c r="A61" s="86"/>
    </row>
  </sheetData>
  <sheetProtection sheet="1" objects="1" scenarios="1"/>
  <hyperlinks>
    <hyperlink ref="A20" r:id="rId1" xr:uid="{00000000-0004-0000-0000-000000000000}"/>
    <hyperlink ref="A41" r:id="rId2" xr:uid="{00000000-0004-0000-0000-000001000000}"/>
    <hyperlink ref="A55" r:id="rId3" xr:uid="{00000000-0004-0000-0000-000002000000}"/>
    <hyperlink ref="A56" r:id="rId4" display="mailto:info@data.govt.nz" xr:uid="{00000000-0004-0000-0000-000003000000}"/>
    <hyperlink ref="A58" r:id="rId5" display="http://www.ssc.govt.nz/ce-expenses-disclosure" xr:uid="{00000000-0004-0000-0000-000004000000}"/>
    <hyperlink ref="A57" r:id="rId6" display="They are posted on agency websites and linked to www.data.govt.nz. See: https://www.data.govt.nz/toolkit/how-do-i-add-or-update-our-chief-executive-expenses/" xr:uid="{00000000-0004-0000-0000-000007000000}"/>
    <hyperlink ref="A54" r:id="rId7" display="http://www.ssc.govt.nz/assets/Legacy/resources/Chief-Executive-Expense-Disclosure-Guide.pdf" xr:uid="{89B2B789-A49C-4A7B-AED1-AE94DC38F213}"/>
    <hyperlink ref="A2" r:id="rId8" display="http://www.ssc.govt.nz/assets/Legacy/resources/Chief-Executive-Expense-Disclosure-Guide.pdf" xr:uid="{00000000-0004-0000-0000-000005000000}"/>
  </hyperlinks>
  <pageMargins left="0.70866141732283472" right="0.70866141732283472" top="0.74803149606299213" bottom="0.74803149606299213" header="0.31496062992125984" footer="0.31496062992125984"/>
  <pageSetup paperSize="8" orientation="landscape" r:id="rId9"/>
  <headerFooter>
    <oddFooter>&amp;LCE Expense Disclosure Workbook 2018&amp;RWorksheet - Guidance</oddFooter>
  </headerFooter>
  <legacy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61"/>
  <sheetViews>
    <sheetView tabSelected="1" zoomScaleNormal="100" workbookViewId="0">
      <selection activeCell="B8" sqref="B8:F8"/>
    </sheetView>
  </sheetViews>
  <sheetFormatPr defaultColWidth="0" defaultRowHeight="12.75" zeroHeight="1" x14ac:dyDescent="0.2"/>
  <cols>
    <col min="1" max="1" width="35.7109375" style="16" customWidth="1"/>
    <col min="2" max="2" width="21.5703125" style="16" customWidth="1"/>
    <col min="3" max="3" width="33.5703125" style="16" customWidth="1"/>
    <col min="4" max="4" width="4.42578125" style="16" customWidth="1"/>
    <col min="5" max="5" width="29" style="16" customWidth="1"/>
    <col min="6" max="6" width="19" style="16" customWidth="1"/>
    <col min="7" max="7" width="42" style="16" customWidth="1"/>
    <col min="8" max="11" width="9.140625" style="16" hidden="1" customWidth="1"/>
    <col min="12" max="16384" width="9.140625" style="16" hidden="1"/>
  </cols>
  <sheetData>
    <row r="1" spans="1:11" ht="26.25" customHeight="1" x14ac:dyDescent="0.2">
      <c r="A1" s="173" t="s">
        <v>51</v>
      </c>
      <c r="B1" s="173"/>
      <c r="C1" s="173"/>
      <c r="D1" s="173"/>
      <c r="E1" s="173"/>
      <c r="F1" s="173"/>
      <c r="G1" s="46"/>
      <c r="H1" s="46"/>
      <c r="I1" s="46"/>
      <c r="J1" s="46"/>
      <c r="K1" s="46"/>
    </row>
    <row r="2" spans="1:11" ht="21" customHeight="1" x14ac:dyDescent="0.2">
      <c r="A2" s="4" t="s">
        <v>52</v>
      </c>
      <c r="B2" s="174" t="s">
        <v>169</v>
      </c>
      <c r="C2" s="174"/>
      <c r="D2" s="174"/>
      <c r="E2" s="174"/>
      <c r="F2" s="174"/>
      <c r="G2" s="46"/>
      <c r="H2" s="46"/>
      <c r="I2" s="46"/>
      <c r="J2" s="46"/>
      <c r="K2" s="46"/>
    </row>
    <row r="3" spans="1:11" ht="21" customHeight="1" x14ac:dyDescent="0.2">
      <c r="A3" s="4" t="s">
        <v>53</v>
      </c>
      <c r="B3" s="174" t="s">
        <v>170</v>
      </c>
      <c r="C3" s="174"/>
      <c r="D3" s="174"/>
      <c r="E3" s="174"/>
      <c r="F3" s="174"/>
      <c r="G3" s="46"/>
      <c r="H3" s="46"/>
      <c r="I3" s="46"/>
      <c r="J3" s="46"/>
      <c r="K3" s="46"/>
    </row>
    <row r="4" spans="1:11" ht="21" customHeight="1" x14ac:dyDescent="0.2">
      <c r="A4" s="4" t="s">
        <v>54</v>
      </c>
      <c r="B4" s="175">
        <v>44013</v>
      </c>
      <c r="C4" s="175"/>
      <c r="D4" s="175"/>
      <c r="E4" s="175"/>
      <c r="F4" s="175"/>
      <c r="G4" s="46"/>
      <c r="H4" s="46"/>
      <c r="I4" s="46"/>
      <c r="J4" s="46"/>
      <c r="K4" s="46"/>
    </row>
    <row r="5" spans="1:11" ht="21" customHeight="1" x14ac:dyDescent="0.2">
      <c r="A5" s="4" t="s">
        <v>55</v>
      </c>
      <c r="B5" s="175">
        <v>44377</v>
      </c>
      <c r="C5" s="175"/>
      <c r="D5" s="175"/>
      <c r="E5" s="175"/>
      <c r="F5" s="175"/>
      <c r="G5" s="46"/>
      <c r="H5" s="46"/>
      <c r="I5" s="46"/>
      <c r="J5" s="46"/>
      <c r="K5" s="46"/>
    </row>
    <row r="6" spans="1:11" ht="21" customHeight="1" x14ac:dyDescent="0.2">
      <c r="A6" s="4" t="s">
        <v>56</v>
      </c>
      <c r="B6" s="172" t="str">
        <f>IF(AND(Travel!B7&lt;&gt;A30,Hospitality!B7&lt;&gt;A30,'All other expenses'!B7&lt;&gt;A30,'Gifts and benefits'!B7&lt;&gt;A30),A31,IF(AND(Travel!B7=A30,Hospitality!B7=A30,'All other expenses'!B7=A30,'Gifts and benefits'!B7=A30),A33,A32))</f>
        <v>Data and totals checked on all sheets</v>
      </c>
      <c r="C6" s="172"/>
      <c r="D6" s="172"/>
      <c r="E6" s="172"/>
      <c r="F6" s="172"/>
      <c r="G6" s="34"/>
      <c r="H6" s="46"/>
      <c r="I6" s="46"/>
      <c r="J6" s="46"/>
      <c r="K6" s="46"/>
    </row>
    <row r="7" spans="1:11" ht="21" customHeight="1" x14ac:dyDescent="0.2">
      <c r="A7" s="4" t="s">
        <v>57</v>
      </c>
      <c r="B7" s="171" t="s">
        <v>89</v>
      </c>
      <c r="C7" s="171"/>
      <c r="D7" s="171"/>
      <c r="E7" s="171"/>
      <c r="F7" s="171"/>
      <c r="G7" s="34"/>
      <c r="H7" s="46"/>
      <c r="I7" s="46"/>
      <c r="J7" s="46"/>
      <c r="K7" s="46"/>
    </row>
    <row r="8" spans="1:11" ht="21" customHeight="1" x14ac:dyDescent="0.2">
      <c r="A8" s="4" t="s">
        <v>59</v>
      </c>
      <c r="B8" s="171" t="s">
        <v>313</v>
      </c>
      <c r="C8" s="171"/>
      <c r="D8" s="171"/>
      <c r="E8" s="171"/>
      <c r="F8" s="171"/>
      <c r="G8" s="34"/>
      <c r="H8" s="46"/>
      <c r="I8" s="46"/>
      <c r="J8" s="46"/>
      <c r="K8" s="46"/>
    </row>
    <row r="9" spans="1:11" ht="66.75" customHeight="1" x14ac:dyDescent="0.2">
      <c r="A9" s="170" t="s">
        <v>60</v>
      </c>
      <c r="B9" s="170"/>
      <c r="C9" s="170"/>
      <c r="D9" s="170"/>
      <c r="E9" s="170"/>
      <c r="F9" s="170"/>
      <c r="G9" s="34"/>
      <c r="H9" s="46"/>
      <c r="I9" s="46"/>
      <c r="J9" s="46"/>
      <c r="K9" s="46"/>
    </row>
    <row r="10" spans="1:11" s="131" customFormat="1" ht="36" customHeight="1" x14ac:dyDescent="0.2">
      <c r="A10" s="125" t="s">
        <v>61</v>
      </c>
      <c r="B10" s="126" t="s">
        <v>62</v>
      </c>
      <c r="C10" s="126" t="s">
        <v>63</v>
      </c>
      <c r="D10" s="127"/>
      <c r="E10" s="128" t="s">
        <v>29</v>
      </c>
      <c r="F10" s="129" t="s">
        <v>64</v>
      </c>
      <c r="G10" s="130"/>
      <c r="H10" s="130"/>
      <c r="I10" s="130"/>
      <c r="J10" s="130"/>
      <c r="K10" s="130"/>
    </row>
    <row r="11" spans="1:11" ht="27.75" customHeight="1" x14ac:dyDescent="0.2">
      <c r="A11" s="10" t="s">
        <v>65</v>
      </c>
      <c r="B11" s="94">
        <f>B15+B16+B17</f>
        <v>11056.360000000002</v>
      </c>
      <c r="C11" s="102" t="str">
        <f>IF(Travel!B6="",A34,Travel!B6)</f>
        <v>Figures include GST (where applicable)</v>
      </c>
      <c r="D11" s="8"/>
      <c r="E11" s="10" t="s">
        <v>66</v>
      </c>
      <c r="F11" s="56">
        <f>'Gifts and benefits'!C25</f>
        <v>2</v>
      </c>
      <c r="G11" s="47"/>
      <c r="H11" s="47"/>
      <c r="I11" s="47"/>
      <c r="J11" s="47"/>
      <c r="K11" s="47"/>
    </row>
    <row r="12" spans="1:11" ht="27.75" customHeight="1" x14ac:dyDescent="0.2">
      <c r="A12" s="10" t="s">
        <v>24</v>
      </c>
      <c r="B12" s="94">
        <f>Hospitality!B25</f>
        <v>209.8</v>
      </c>
      <c r="C12" s="102" t="str">
        <f>IF(Hospitality!B6="",A34,Hospitality!B6)</f>
        <v>Figures include GST (where applicable)</v>
      </c>
      <c r="D12" s="8"/>
      <c r="E12" s="10" t="s">
        <v>67</v>
      </c>
      <c r="F12" s="56">
        <f>'Gifts and benefits'!C26</f>
        <v>2</v>
      </c>
      <c r="G12" s="47"/>
      <c r="H12" s="47"/>
      <c r="I12" s="47"/>
      <c r="J12" s="47"/>
      <c r="K12" s="47"/>
    </row>
    <row r="13" spans="1:11" ht="27.75" customHeight="1" x14ac:dyDescent="0.2">
      <c r="A13" s="10" t="s">
        <v>68</v>
      </c>
      <c r="B13" s="94">
        <f>'All other expenses'!B27</f>
        <v>1307.67</v>
      </c>
      <c r="C13" s="102" t="str">
        <f>IF('All other expenses'!B6="",A34,'All other expenses'!B6)</f>
        <v>Figures include GST (where applicable)</v>
      </c>
      <c r="D13" s="8"/>
      <c r="E13" s="10" t="s">
        <v>69</v>
      </c>
      <c r="F13" s="56">
        <f>'Gifts and benefits'!C27</f>
        <v>0</v>
      </c>
      <c r="G13" s="46"/>
      <c r="H13" s="46"/>
      <c r="I13" s="46"/>
      <c r="J13" s="46"/>
      <c r="K13" s="46"/>
    </row>
    <row r="14" spans="1:11" ht="12.75" customHeight="1" x14ac:dyDescent="0.2">
      <c r="A14" s="9"/>
      <c r="B14" s="95"/>
      <c r="C14" s="103"/>
      <c r="D14" s="57"/>
      <c r="E14" s="8"/>
      <c r="F14" s="58"/>
      <c r="G14" s="26"/>
      <c r="H14" s="26"/>
      <c r="I14" s="26"/>
      <c r="J14" s="26"/>
      <c r="K14" s="26"/>
    </row>
    <row r="15" spans="1:11" ht="27.75" customHeight="1" x14ac:dyDescent="0.2">
      <c r="A15" s="11" t="s">
        <v>70</v>
      </c>
      <c r="B15" s="96">
        <f>Travel!B22</f>
        <v>0</v>
      </c>
      <c r="C15" s="104" t="str">
        <f>C11</f>
        <v>Figures include GST (where applicable)</v>
      </c>
      <c r="D15" s="8"/>
      <c r="E15" s="8"/>
      <c r="F15" s="58"/>
      <c r="G15" s="46"/>
      <c r="H15" s="46"/>
      <c r="I15" s="46"/>
      <c r="J15" s="46"/>
      <c r="K15" s="46"/>
    </row>
    <row r="16" spans="1:11" ht="27.75" customHeight="1" x14ac:dyDescent="0.2">
      <c r="A16" s="11" t="s">
        <v>71</v>
      </c>
      <c r="B16" s="96">
        <f>Travel!B107</f>
        <v>11056.360000000002</v>
      </c>
      <c r="C16" s="104" t="str">
        <f>C11</f>
        <v>Figures include GST (where applicable)</v>
      </c>
      <c r="D16" s="59"/>
      <c r="E16" s="8"/>
      <c r="F16" s="60"/>
      <c r="G16" s="46"/>
      <c r="H16" s="46"/>
      <c r="I16" s="46"/>
      <c r="J16" s="46"/>
      <c r="K16" s="46"/>
    </row>
    <row r="17" spans="1:11" ht="27.75" customHeight="1" x14ac:dyDescent="0.2">
      <c r="A17" s="11" t="s">
        <v>72</v>
      </c>
      <c r="B17" s="96">
        <f>Travel!B121</f>
        <v>0</v>
      </c>
      <c r="C17" s="104" t="str">
        <f>C11</f>
        <v>Figures include GST (where applicable)</v>
      </c>
      <c r="D17" s="8"/>
      <c r="E17" s="8"/>
      <c r="F17" s="60"/>
      <c r="G17" s="46"/>
      <c r="H17" s="46"/>
      <c r="I17" s="46"/>
      <c r="J17" s="46"/>
      <c r="K17" s="46"/>
    </row>
    <row r="18" spans="1:11" ht="27.75" customHeight="1" x14ac:dyDescent="0.2">
      <c r="A18" s="27"/>
      <c r="B18" s="22"/>
      <c r="C18" s="27"/>
      <c r="D18" s="7"/>
      <c r="E18" s="7"/>
      <c r="F18" s="61"/>
      <c r="G18" s="62"/>
      <c r="H18" s="62"/>
      <c r="I18" s="62"/>
      <c r="J18" s="62"/>
      <c r="K18" s="62"/>
    </row>
    <row r="19" spans="1:11" x14ac:dyDescent="0.2">
      <c r="A19" s="52" t="s">
        <v>73</v>
      </c>
      <c r="B19" s="25"/>
      <c r="C19" s="26"/>
      <c r="D19" s="27"/>
      <c r="E19" s="27"/>
      <c r="F19" s="27"/>
      <c r="G19" s="27"/>
      <c r="H19" s="27"/>
      <c r="I19" s="27"/>
      <c r="J19" s="27"/>
      <c r="K19" s="27"/>
    </row>
    <row r="20" spans="1:11" x14ac:dyDescent="0.2">
      <c r="A20" s="23" t="s">
        <v>74</v>
      </c>
      <c r="B20" s="53"/>
      <c r="C20" s="53"/>
      <c r="D20" s="26"/>
      <c r="E20" s="26"/>
      <c r="F20" s="26"/>
      <c r="G20" s="27"/>
      <c r="H20" s="27"/>
      <c r="I20" s="27"/>
      <c r="J20" s="27"/>
      <c r="K20" s="27"/>
    </row>
    <row r="21" spans="1:11" ht="12.6" customHeight="1" x14ac:dyDescent="0.2">
      <c r="A21" s="23" t="s">
        <v>75</v>
      </c>
      <c r="B21" s="53"/>
      <c r="C21" s="53"/>
      <c r="D21" s="20"/>
      <c r="E21" s="27"/>
      <c r="F21" s="27"/>
      <c r="G21" s="27"/>
      <c r="H21" s="27"/>
      <c r="I21" s="27"/>
      <c r="J21" s="27"/>
      <c r="K21" s="27"/>
    </row>
    <row r="22" spans="1:11" ht="12.6" customHeight="1" x14ac:dyDescent="0.2">
      <c r="A22" s="23" t="s">
        <v>76</v>
      </c>
      <c r="B22" s="53"/>
      <c r="C22" s="53"/>
      <c r="D22" s="20"/>
      <c r="E22" s="27"/>
      <c r="F22" s="27"/>
      <c r="G22" s="27"/>
      <c r="H22" s="27"/>
      <c r="I22" s="27"/>
      <c r="J22" s="27"/>
      <c r="K22" s="27"/>
    </row>
    <row r="23" spans="1:11" ht="12.6" customHeight="1" x14ac:dyDescent="0.2">
      <c r="A23" s="23" t="s">
        <v>77</v>
      </c>
      <c r="B23" s="53"/>
      <c r="C23" s="53"/>
      <c r="D23" s="20"/>
      <c r="E23" s="27"/>
      <c r="F23" s="27"/>
      <c r="G23" s="27"/>
      <c r="H23" s="27"/>
      <c r="I23" s="27"/>
      <c r="J23" s="27"/>
      <c r="K23" s="27"/>
    </row>
    <row r="24" spans="1:11" x14ac:dyDescent="0.2">
      <c r="A24" s="40"/>
      <c r="B24" s="27"/>
      <c r="C24" s="27"/>
      <c r="D24" s="27"/>
      <c r="E24" s="27"/>
      <c r="F24" s="46"/>
      <c r="G24" s="46"/>
      <c r="H24" s="46"/>
      <c r="I24" s="46"/>
      <c r="J24" s="46"/>
      <c r="K24" s="46"/>
    </row>
    <row r="25" spans="1:11" hidden="1" x14ac:dyDescent="0.2">
      <c r="A25" s="14" t="s">
        <v>78</v>
      </c>
      <c r="B25" s="15"/>
      <c r="C25" s="15"/>
      <c r="D25" s="15"/>
      <c r="E25" s="15"/>
      <c r="F25" s="15"/>
      <c r="G25" s="46"/>
      <c r="H25" s="46"/>
      <c r="I25" s="46"/>
      <c r="J25" s="46"/>
      <c r="K25" s="46"/>
    </row>
    <row r="26" spans="1:11" ht="12.75" hidden="1" customHeight="1" x14ac:dyDescent="0.2">
      <c r="A26" s="13" t="s">
        <v>79</v>
      </c>
      <c r="B26" s="6"/>
      <c r="C26" s="6"/>
      <c r="D26" s="13"/>
      <c r="E26" s="13"/>
      <c r="F26" s="13"/>
      <c r="G26" s="46"/>
      <c r="H26" s="46"/>
      <c r="I26" s="46"/>
      <c r="J26" s="46"/>
      <c r="K26" s="46"/>
    </row>
    <row r="27" spans="1:11" hidden="1" x14ac:dyDescent="0.2">
      <c r="A27" s="12" t="s">
        <v>80</v>
      </c>
      <c r="B27" s="12"/>
      <c r="C27" s="12"/>
      <c r="D27" s="12"/>
      <c r="E27" s="12"/>
      <c r="F27" s="12"/>
      <c r="G27" s="46"/>
      <c r="H27" s="46"/>
      <c r="I27" s="46"/>
      <c r="J27" s="46"/>
      <c r="K27" s="46"/>
    </row>
    <row r="28" spans="1:11" hidden="1" x14ac:dyDescent="0.2">
      <c r="A28" s="12" t="s">
        <v>81</v>
      </c>
      <c r="B28" s="12"/>
      <c r="C28" s="12"/>
      <c r="D28" s="12"/>
      <c r="E28" s="12"/>
      <c r="F28" s="12"/>
      <c r="G28" s="46"/>
      <c r="H28" s="46"/>
      <c r="I28" s="46"/>
      <c r="J28" s="46"/>
      <c r="K28" s="46"/>
    </row>
    <row r="29" spans="1:11" hidden="1" x14ac:dyDescent="0.2">
      <c r="A29" s="13" t="s">
        <v>82</v>
      </c>
      <c r="B29" s="13"/>
      <c r="C29" s="13"/>
      <c r="D29" s="13"/>
      <c r="E29" s="13"/>
      <c r="F29" s="13"/>
      <c r="G29" s="46"/>
      <c r="H29" s="46"/>
      <c r="I29" s="46"/>
      <c r="J29" s="46"/>
      <c r="K29" s="46"/>
    </row>
    <row r="30" spans="1:11" hidden="1" x14ac:dyDescent="0.2">
      <c r="A30" s="13" t="s">
        <v>83</v>
      </c>
      <c r="B30" s="13"/>
      <c r="C30" s="13"/>
      <c r="D30" s="13"/>
      <c r="E30" s="13"/>
      <c r="F30" s="13"/>
      <c r="G30" s="46"/>
      <c r="H30" s="46"/>
      <c r="I30" s="46"/>
      <c r="J30" s="46"/>
      <c r="K30" s="46"/>
    </row>
    <row r="31" spans="1:11" hidden="1" x14ac:dyDescent="0.2">
      <c r="A31" s="12" t="s">
        <v>84</v>
      </c>
      <c r="B31" s="12"/>
      <c r="C31" s="12"/>
      <c r="D31" s="12"/>
      <c r="E31" s="12"/>
      <c r="F31" s="12"/>
      <c r="G31" s="46"/>
      <c r="H31" s="46"/>
      <c r="I31" s="46"/>
      <c r="J31" s="46"/>
      <c r="K31" s="46"/>
    </row>
    <row r="32" spans="1:11" hidden="1" x14ac:dyDescent="0.2">
      <c r="A32" s="12" t="s">
        <v>85</v>
      </c>
      <c r="B32" s="12"/>
      <c r="C32" s="12"/>
      <c r="D32" s="12"/>
      <c r="E32" s="12"/>
      <c r="F32" s="12"/>
      <c r="G32" s="46"/>
      <c r="H32" s="46"/>
      <c r="I32" s="46"/>
      <c r="J32" s="46"/>
      <c r="K32" s="46"/>
    </row>
    <row r="33" spans="1:11" hidden="1" x14ac:dyDescent="0.2">
      <c r="A33" s="12" t="s">
        <v>86</v>
      </c>
      <c r="B33" s="12"/>
      <c r="C33" s="12"/>
      <c r="D33" s="12"/>
      <c r="E33" s="12"/>
      <c r="F33" s="12"/>
      <c r="G33" s="46"/>
      <c r="H33" s="46"/>
      <c r="I33" s="46"/>
      <c r="J33" s="46"/>
      <c r="K33" s="46"/>
    </row>
    <row r="34" spans="1:11" hidden="1" x14ac:dyDescent="0.2">
      <c r="A34" s="13" t="s">
        <v>87</v>
      </c>
      <c r="B34" s="13"/>
      <c r="C34" s="13"/>
      <c r="D34" s="13"/>
      <c r="E34" s="13"/>
      <c r="F34" s="13"/>
      <c r="G34" s="46"/>
      <c r="H34" s="46"/>
      <c r="I34" s="46"/>
      <c r="J34" s="46"/>
      <c r="K34" s="46"/>
    </row>
    <row r="35" spans="1:11" hidden="1" x14ac:dyDescent="0.2">
      <c r="A35" s="13" t="s">
        <v>88</v>
      </c>
      <c r="B35" s="13"/>
      <c r="C35" s="13"/>
      <c r="D35" s="13"/>
      <c r="E35" s="13"/>
      <c r="F35" s="13"/>
      <c r="G35" s="46"/>
      <c r="H35" s="46"/>
      <c r="I35" s="46"/>
      <c r="J35" s="46"/>
      <c r="K35" s="46"/>
    </row>
    <row r="36" spans="1:11" hidden="1" x14ac:dyDescent="0.2">
      <c r="A36" s="99" t="s">
        <v>58</v>
      </c>
      <c r="B36" s="98"/>
      <c r="C36" s="98"/>
      <c r="D36" s="98"/>
      <c r="E36" s="98"/>
      <c r="F36" s="98"/>
      <c r="G36" s="46"/>
      <c r="H36" s="46"/>
      <c r="I36" s="46"/>
      <c r="J36" s="46"/>
      <c r="K36" s="46"/>
    </row>
    <row r="37" spans="1:11" hidden="1" x14ac:dyDescent="0.2">
      <c r="A37" s="99" t="s">
        <v>89</v>
      </c>
      <c r="B37" s="98"/>
      <c r="C37" s="98"/>
      <c r="D37" s="98"/>
      <c r="E37" s="98"/>
      <c r="F37" s="98"/>
      <c r="G37" s="46"/>
      <c r="H37" s="46"/>
      <c r="I37" s="46"/>
      <c r="J37" s="46"/>
      <c r="K37" s="46"/>
    </row>
    <row r="38" spans="1:11" hidden="1" x14ac:dyDescent="0.2">
      <c r="A38" s="99" t="s">
        <v>168</v>
      </c>
      <c r="B38" s="98"/>
      <c r="C38" s="98"/>
      <c r="D38" s="98"/>
      <c r="E38" s="98"/>
      <c r="F38" s="98"/>
      <c r="G38" s="46"/>
      <c r="H38" s="46"/>
      <c r="I38" s="46"/>
      <c r="J38" s="46"/>
      <c r="K38" s="46"/>
    </row>
    <row r="39" spans="1:11" hidden="1" x14ac:dyDescent="0.2">
      <c r="A39" s="63" t="s">
        <v>90</v>
      </c>
      <c r="B39" s="5"/>
      <c r="C39" s="5"/>
      <c r="D39" s="5"/>
      <c r="E39" s="5"/>
      <c r="F39" s="5"/>
      <c r="G39" s="46"/>
      <c r="H39" s="46"/>
      <c r="I39" s="46"/>
      <c r="J39" s="46"/>
      <c r="K39" s="46"/>
    </row>
    <row r="40" spans="1:11" hidden="1" x14ac:dyDescent="0.2">
      <c r="A40" s="64" t="s">
        <v>91</v>
      </c>
      <c r="B40" s="5"/>
      <c r="C40" s="5"/>
      <c r="D40" s="5"/>
      <c r="E40" s="5"/>
      <c r="F40" s="5"/>
      <c r="G40" s="46"/>
      <c r="H40" s="46"/>
      <c r="I40" s="46"/>
      <c r="J40" s="46"/>
      <c r="K40" s="46"/>
    </row>
    <row r="41" spans="1:11" hidden="1" x14ac:dyDescent="0.2">
      <c r="A41" s="64" t="s">
        <v>92</v>
      </c>
      <c r="B41" s="5"/>
      <c r="C41" s="5"/>
      <c r="D41" s="5"/>
      <c r="E41" s="5"/>
      <c r="F41" s="5"/>
      <c r="G41" s="46"/>
      <c r="H41" s="46"/>
      <c r="I41" s="46"/>
      <c r="J41" s="46"/>
      <c r="K41" s="46"/>
    </row>
    <row r="42" spans="1:11" hidden="1" x14ac:dyDescent="0.2">
      <c r="A42" s="64" t="s">
        <v>93</v>
      </c>
      <c r="B42" s="5"/>
      <c r="C42" s="5"/>
      <c r="D42" s="5"/>
      <c r="E42" s="5"/>
      <c r="F42" s="5"/>
      <c r="G42" s="46"/>
      <c r="H42" s="46"/>
      <c r="I42" s="46"/>
      <c r="J42" s="46"/>
      <c r="K42" s="46"/>
    </row>
    <row r="43" spans="1:11" hidden="1" x14ac:dyDescent="0.2">
      <c r="A43" s="64" t="s">
        <v>94</v>
      </c>
      <c r="B43" s="5"/>
      <c r="C43" s="5"/>
      <c r="D43" s="5"/>
      <c r="E43" s="5"/>
      <c r="F43" s="5"/>
      <c r="G43" s="46"/>
      <c r="H43" s="46"/>
      <c r="I43" s="46"/>
      <c r="J43" s="46"/>
      <c r="K43" s="46"/>
    </row>
    <row r="44" spans="1:11" hidden="1" x14ac:dyDescent="0.2">
      <c r="A44" s="64" t="s">
        <v>95</v>
      </c>
      <c r="B44" s="5"/>
      <c r="C44" s="5"/>
      <c r="D44" s="5"/>
      <c r="E44" s="5"/>
      <c r="F44" s="5"/>
      <c r="G44" s="46"/>
      <c r="H44" s="46"/>
      <c r="I44" s="46"/>
      <c r="J44" s="46"/>
      <c r="K44" s="46"/>
    </row>
    <row r="45" spans="1:11" hidden="1" x14ac:dyDescent="0.2">
      <c r="A45" s="100" t="s">
        <v>96</v>
      </c>
      <c r="B45" s="98"/>
      <c r="C45" s="98"/>
      <c r="D45" s="98"/>
      <c r="E45" s="98"/>
      <c r="F45" s="98"/>
      <c r="G45" s="46"/>
      <c r="H45" s="46"/>
      <c r="I45" s="46"/>
      <c r="J45" s="46"/>
      <c r="K45" s="46"/>
    </row>
    <row r="46" spans="1:11" hidden="1" x14ac:dyDescent="0.2">
      <c r="A46" s="98" t="s">
        <v>97</v>
      </c>
      <c r="B46" s="98"/>
      <c r="C46" s="98"/>
      <c r="D46" s="98"/>
      <c r="E46" s="98"/>
      <c r="F46" s="98"/>
      <c r="G46" s="46"/>
      <c r="H46" s="46"/>
      <c r="I46" s="46"/>
      <c r="J46" s="46"/>
      <c r="K46" s="46"/>
    </row>
    <row r="47" spans="1:11" hidden="1" x14ac:dyDescent="0.2">
      <c r="A47" s="65">
        <v>-20000</v>
      </c>
      <c r="B47" s="5"/>
      <c r="C47" s="5"/>
      <c r="D47" s="5"/>
      <c r="E47" s="5"/>
      <c r="F47" s="5"/>
      <c r="G47" s="46"/>
      <c r="H47" s="46"/>
      <c r="I47" s="46"/>
      <c r="J47" s="46"/>
      <c r="K47" s="46"/>
    </row>
    <row r="48" spans="1:11" ht="25.5" hidden="1" x14ac:dyDescent="0.2">
      <c r="A48" s="119" t="s">
        <v>98</v>
      </c>
      <c r="B48" s="98"/>
      <c r="C48" s="98"/>
      <c r="D48" s="98"/>
      <c r="E48" s="98"/>
      <c r="F48" s="98"/>
      <c r="G48" s="46"/>
      <c r="H48" s="46"/>
      <c r="I48" s="46"/>
      <c r="J48" s="46"/>
      <c r="K48" s="46"/>
    </row>
    <row r="49" spans="1:11" ht="25.5" hidden="1" x14ac:dyDescent="0.2">
      <c r="A49" s="119" t="s">
        <v>99</v>
      </c>
      <c r="B49" s="98"/>
      <c r="C49" s="98"/>
      <c r="D49" s="98"/>
      <c r="E49" s="98"/>
      <c r="F49" s="98"/>
      <c r="G49" s="46"/>
      <c r="H49" s="46"/>
      <c r="I49" s="46"/>
      <c r="J49" s="46"/>
      <c r="K49" s="46"/>
    </row>
    <row r="50" spans="1:11" ht="25.5" hidden="1" x14ac:dyDescent="0.2">
      <c r="A50" s="120" t="s">
        <v>100</v>
      </c>
      <c r="B50" s="5"/>
      <c r="C50" s="5"/>
      <c r="D50" s="5"/>
      <c r="E50" s="5"/>
      <c r="F50" s="5"/>
      <c r="G50" s="46"/>
      <c r="H50" s="46"/>
      <c r="I50" s="46"/>
      <c r="J50" s="46"/>
      <c r="K50" s="46"/>
    </row>
    <row r="51" spans="1:11" ht="25.5" hidden="1" x14ac:dyDescent="0.2">
      <c r="A51" s="120" t="s">
        <v>101</v>
      </c>
      <c r="B51" s="5"/>
      <c r="C51" s="5"/>
      <c r="D51" s="5"/>
      <c r="E51" s="5"/>
      <c r="F51" s="5"/>
      <c r="G51" s="46"/>
      <c r="H51" s="46"/>
      <c r="I51" s="46"/>
      <c r="J51" s="46"/>
      <c r="K51" s="46"/>
    </row>
    <row r="52" spans="1:11" ht="38.25" hidden="1" x14ac:dyDescent="0.2">
      <c r="A52" s="120" t="s">
        <v>102</v>
      </c>
      <c r="B52" s="110"/>
      <c r="C52" s="110"/>
      <c r="D52" s="118"/>
      <c r="E52" s="66"/>
      <c r="F52" s="66"/>
      <c r="G52" s="46"/>
      <c r="H52" s="46"/>
      <c r="I52" s="46"/>
      <c r="J52" s="46"/>
      <c r="K52" s="46"/>
    </row>
    <row r="53" spans="1:11" hidden="1" x14ac:dyDescent="0.2">
      <c r="A53" s="115" t="s">
        <v>103</v>
      </c>
      <c r="B53" s="116"/>
      <c r="C53" s="116"/>
      <c r="D53" s="109"/>
      <c r="E53" s="67"/>
      <c r="F53" s="67" t="b">
        <v>1</v>
      </c>
      <c r="G53" s="46"/>
      <c r="H53" s="46"/>
      <c r="I53" s="46"/>
      <c r="J53" s="46"/>
      <c r="K53" s="46"/>
    </row>
    <row r="54" spans="1:11" hidden="1" x14ac:dyDescent="0.2">
      <c r="A54" s="117" t="s">
        <v>104</v>
      </c>
      <c r="B54" s="115"/>
      <c r="C54" s="115"/>
      <c r="D54" s="115"/>
      <c r="E54" s="67"/>
      <c r="F54" s="67" t="b">
        <v>0</v>
      </c>
      <c r="G54" s="46"/>
      <c r="H54" s="46"/>
      <c r="I54" s="46"/>
      <c r="J54" s="46"/>
      <c r="K54" s="46"/>
    </row>
    <row r="55" spans="1:11" hidden="1" x14ac:dyDescent="0.2">
      <c r="A55" s="121"/>
      <c r="B55" s="111">
        <f>COUNT(Travel!B12:B21)</f>
        <v>0</v>
      </c>
      <c r="C55" s="111"/>
      <c r="D55" s="111">
        <f>COUNTIF(Travel!D12:D21,"*")</f>
        <v>0</v>
      </c>
      <c r="E55" s="112"/>
      <c r="F55" s="112" t="b">
        <f>MIN(B55,D55)=MAX(B55,D55)</f>
        <v>1</v>
      </c>
      <c r="G55" s="46"/>
      <c r="H55" s="46"/>
      <c r="I55" s="46"/>
      <c r="J55" s="46"/>
      <c r="K55" s="46"/>
    </row>
    <row r="56" spans="1:11" hidden="1" x14ac:dyDescent="0.2">
      <c r="A56" s="121" t="s">
        <v>105</v>
      </c>
      <c r="B56" s="111">
        <f>COUNT(Travel!B26:B106)</f>
        <v>80</v>
      </c>
      <c r="C56" s="111"/>
      <c r="D56" s="111">
        <f>COUNTIF(Travel!D26:D106,"*")</f>
        <v>80</v>
      </c>
      <c r="E56" s="112"/>
      <c r="F56" s="112" t="b">
        <f>MIN(B56,D56)=MAX(B56,D56)</f>
        <v>1</v>
      </c>
    </row>
    <row r="57" spans="1:11" hidden="1" x14ac:dyDescent="0.2">
      <c r="A57" s="122"/>
      <c r="B57" s="111">
        <f>COUNT(Travel!B111:B120)</f>
        <v>0</v>
      </c>
      <c r="C57" s="111"/>
      <c r="D57" s="111">
        <f>COUNTIF(Travel!D111:D120,"*")</f>
        <v>0</v>
      </c>
      <c r="E57" s="112"/>
      <c r="F57" s="112" t="b">
        <f>MIN(B57,D57)=MAX(B57,D57)</f>
        <v>1</v>
      </c>
    </row>
    <row r="58" spans="1:11" hidden="1" x14ac:dyDescent="0.2">
      <c r="A58" s="123" t="s">
        <v>106</v>
      </c>
      <c r="B58" s="113">
        <f>COUNT(Hospitality!B11:B24)</f>
        <v>2</v>
      </c>
      <c r="C58" s="113"/>
      <c r="D58" s="113">
        <f>COUNTIF(Hospitality!D11:D24,"*")</f>
        <v>2</v>
      </c>
      <c r="E58" s="114"/>
      <c r="F58" s="114" t="b">
        <f>MIN(B58,D58)=MAX(B58,D58)</f>
        <v>1</v>
      </c>
    </row>
    <row r="59" spans="1:11" hidden="1" x14ac:dyDescent="0.2">
      <c r="A59" s="124" t="s">
        <v>107</v>
      </c>
      <c r="B59" s="112">
        <f>COUNT('All other expenses'!B11:B26)</f>
        <v>14</v>
      </c>
      <c r="C59" s="112"/>
      <c r="D59" s="112">
        <f>COUNTIF('All other expenses'!D11:D26,"*")</f>
        <v>14</v>
      </c>
      <c r="E59" s="112"/>
      <c r="F59" s="112" t="b">
        <f>MIN(B59,D59)=MAX(B59,D59)</f>
        <v>1</v>
      </c>
    </row>
    <row r="60" spans="1:11" hidden="1" x14ac:dyDescent="0.2">
      <c r="A60" s="123" t="s">
        <v>108</v>
      </c>
      <c r="B60" s="113">
        <f>COUNTIF('Gifts and benefits'!B11:B24,"*")</f>
        <v>2</v>
      </c>
      <c r="C60" s="113">
        <f>COUNTIF('Gifts and benefits'!C11:C24,"*")</f>
        <v>2</v>
      </c>
      <c r="D60" s="113"/>
      <c r="E60" s="113">
        <f>COUNTA('Gifts and benefits'!E11:E24)</f>
        <v>2</v>
      </c>
      <c r="F60" s="114" t="b">
        <f>MIN(B60,C60,E60)=MAX(B60,C60,E60)</f>
        <v>1</v>
      </c>
    </row>
    <row r="61" spans="1:11" x14ac:dyDescent="0.2"/>
  </sheetData>
  <sheetProtection sheet="1" formatCells="0" insertRows="0" deleteRows="0"/>
  <mergeCells count="9">
    <mergeCell ref="A9:F9"/>
    <mergeCell ref="B7:F7"/>
    <mergeCell ref="B6:F6"/>
    <mergeCell ref="A1:F1"/>
    <mergeCell ref="B2:F2"/>
    <mergeCell ref="B3:F3"/>
    <mergeCell ref="B4:F4"/>
    <mergeCell ref="B5:F5"/>
    <mergeCell ref="B8:F8"/>
  </mergeCells>
  <conditionalFormatting sqref="B7:F7">
    <cfRule type="cellIs" dxfId="1" priority="2" operator="equal">
      <formula>$A$36</formula>
    </cfRule>
  </conditionalFormatting>
  <conditionalFormatting sqref="B8:F8">
    <cfRule type="cellIs" dxfId="0" priority="1" operator="equal">
      <formula>$A$38</formula>
    </cfRule>
  </conditionalFormatting>
  <dataValidations count="6">
    <dataValidation type="list" allowBlank="1" showInputMessage="1" showErrorMessage="1" error="Use the drop down list (at the right of the cell)" prompt="This disclosure must be approved by the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92" orientation="landscape" r:id="rId1"/>
  <headerFooter alignWithMargins="0">
    <oddFooter>&amp;LCE Expense Disclosure Workbook 2018&amp;RWorksheet - Summary and sign-off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164"/>
  <sheetViews>
    <sheetView zoomScale="120" zoomScaleNormal="120" workbookViewId="0">
      <selection activeCell="D77" sqref="D77"/>
    </sheetView>
  </sheetViews>
  <sheetFormatPr defaultColWidth="0" defaultRowHeight="12.75" zeroHeight="1" x14ac:dyDescent="0.2"/>
  <cols>
    <col min="1" max="1" width="35.7109375" style="16" customWidth="1"/>
    <col min="2" max="2" width="14.28515625" style="16" customWidth="1"/>
    <col min="3" max="3" width="71.42578125" style="16" customWidth="1"/>
    <col min="4" max="4" width="50" style="16" customWidth="1"/>
    <col min="5" max="5" width="21.42578125" style="16" customWidth="1"/>
    <col min="6" max="6" width="37.5703125" style="16" customWidth="1"/>
    <col min="7" max="9" width="9.140625" style="16" hidden="1" customWidth="1"/>
    <col min="10" max="13" width="0" style="16" hidden="1" customWidth="1"/>
    <col min="14" max="16384" width="9.140625" style="16" hidden="1"/>
  </cols>
  <sheetData>
    <row r="1" spans="1:6" ht="26.25" customHeight="1" x14ac:dyDescent="0.2">
      <c r="A1" s="173" t="s">
        <v>109</v>
      </c>
      <c r="B1" s="173"/>
      <c r="C1" s="173"/>
      <c r="D1" s="173"/>
      <c r="E1" s="173"/>
      <c r="F1" s="46"/>
    </row>
    <row r="2" spans="1:6" ht="21" customHeight="1" x14ac:dyDescent="0.2">
      <c r="A2" s="4" t="s">
        <v>52</v>
      </c>
      <c r="B2" s="176" t="str">
        <f>'Summary and sign-off'!B2:F2</f>
        <v>Land Information New Zealand</v>
      </c>
      <c r="C2" s="176"/>
      <c r="D2" s="176"/>
      <c r="E2" s="176"/>
      <c r="F2" s="46"/>
    </row>
    <row r="3" spans="1:6" ht="21" customHeight="1" x14ac:dyDescent="0.2">
      <c r="A3" s="4" t="s">
        <v>110</v>
      </c>
      <c r="B3" s="176" t="str">
        <f>'Summary and sign-off'!B3:F3</f>
        <v>Gaye Searancke</v>
      </c>
      <c r="C3" s="176"/>
      <c r="D3" s="176"/>
      <c r="E3" s="176"/>
      <c r="F3" s="46"/>
    </row>
    <row r="4" spans="1:6" ht="21" customHeight="1" x14ac:dyDescent="0.2">
      <c r="A4" s="4" t="s">
        <v>111</v>
      </c>
      <c r="B4" s="176">
        <f>'Summary and sign-off'!B4:F4</f>
        <v>44013</v>
      </c>
      <c r="C4" s="176"/>
      <c r="D4" s="176"/>
      <c r="E4" s="176"/>
      <c r="F4" s="46"/>
    </row>
    <row r="5" spans="1:6" ht="21" customHeight="1" x14ac:dyDescent="0.2">
      <c r="A5" s="4" t="s">
        <v>112</v>
      </c>
      <c r="B5" s="176">
        <f>'Summary and sign-off'!B5:F5</f>
        <v>44377</v>
      </c>
      <c r="C5" s="176"/>
      <c r="D5" s="176"/>
      <c r="E5" s="176"/>
      <c r="F5" s="46"/>
    </row>
    <row r="6" spans="1:6" ht="21" customHeight="1" x14ac:dyDescent="0.2">
      <c r="A6" s="4" t="s">
        <v>113</v>
      </c>
      <c r="B6" s="171" t="s">
        <v>80</v>
      </c>
      <c r="C6" s="171"/>
      <c r="D6" s="171"/>
      <c r="E6" s="171"/>
      <c r="F6" s="46"/>
    </row>
    <row r="7" spans="1:6" ht="21" customHeight="1" x14ac:dyDescent="0.2">
      <c r="A7" s="4" t="s">
        <v>56</v>
      </c>
      <c r="B7" s="171" t="s">
        <v>83</v>
      </c>
      <c r="C7" s="171"/>
      <c r="D7" s="171"/>
      <c r="E7" s="171"/>
      <c r="F7" s="46"/>
    </row>
    <row r="8" spans="1:6" ht="36" customHeight="1" x14ac:dyDescent="0.2">
      <c r="A8" s="179" t="s">
        <v>114</v>
      </c>
      <c r="B8" s="180"/>
      <c r="C8" s="180"/>
      <c r="D8" s="180"/>
      <c r="E8" s="180"/>
      <c r="F8" s="22"/>
    </row>
    <row r="9" spans="1:6" ht="36" customHeight="1" x14ac:dyDescent="0.2">
      <c r="A9" s="181" t="s">
        <v>115</v>
      </c>
      <c r="B9" s="182"/>
      <c r="C9" s="182"/>
      <c r="D9" s="182"/>
      <c r="E9" s="182"/>
      <c r="F9" s="22"/>
    </row>
    <row r="10" spans="1:6" ht="24.75" customHeight="1" x14ac:dyDescent="0.2">
      <c r="A10" s="178" t="s">
        <v>116</v>
      </c>
      <c r="B10" s="183"/>
      <c r="C10" s="178"/>
      <c r="D10" s="178"/>
      <c r="E10" s="178"/>
      <c r="F10" s="47"/>
    </row>
    <row r="11" spans="1:6" ht="27" customHeight="1" x14ac:dyDescent="0.2">
      <c r="A11" s="35" t="s">
        <v>117</v>
      </c>
      <c r="B11" s="35" t="s">
        <v>118</v>
      </c>
      <c r="C11" s="35" t="s">
        <v>119</v>
      </c>
      <c r="D11" s="35" t="s">
        <v>120</v>
      </c>
      <c r="E11" s="35" t="s">
        <v>121</v>
      </c>
      <c r="F11" s="48"/>
    </row>
    <row r="12" spans="1:6" s="87" customFormat="1" hidden="1" x14ac:dyDescent="0.2">
      <c r="A12" s="133"/>
      <c r="B12" s="134"/>
      <c r="C12" s="135"/>
      <c r="D12" s="135"/>
      <c r="E12" s="136"/>
      <c r="F12" s="1"/>
    </row>
    <row r="13" spans="1:6" s="87" customFormat="1" x14ac:dyDescent="0.2">
      <c r="A13" s="153"/>
      <c r="B13" s="154"/>
      <c r="C13" s="155"/>
      <c r="D13" s="155"/>
      <c r="E13" s="156"/>
      <c r="F13" s="1"/>
    </row>
    <row r="14" spans="1:6" s="87" customFormat="1" x14ac:dyDescent="0.2">
      <c r="A14" s="153"/>
      <c r="B14" s="154"/>
      <c r="C14" s="155"/>
      <c r="D14" s="155"/>
      <c r="E14" s="156"/>
      <c r="F14" s="1"/>
    </row>
    <row r="15" spans="1:6" s="87" customFormat="1" x14ac:dyDescent="0.2">
      <c r="A15" s="153"/>
      <c r="B15" s="154"/>
      <c r="C15" s="155"/>
      <c r="D15" s="155"/>
      <c r="E15" s="156"/>
      <c r="F15" s="1"/>
    </row>
    <row r="16" spans="1:6" s="87" customFormat="1" x14ac:dyDescent="0.2">
      <c r="A16" s="153"/>
      <c r="B16" s="154"/>
      <c r="C16" s="155"/>
      <c r="D16" s="155"/>
      <c r="E16" s="156"/>
      <c r="F16" s="1"/>
    </row>
    <row r="17" spans="1:6" s="87" customFormat="1" x14ac:dyDescent="0.2">
      <c r="A17" s="153"/>
      <c r="B17" s="154"/>
      <c r="C17" s="155"/>
      <c r="D17" s="155"/>
      <c r="E17" s="156"/>
      <c r="F17" s="1"/>
    </row>
    <row r="18" spans="1:6" s="87" customFormat="1" ht="12.75" customHeight="1" x14ac:dyDescent="0.2">
      <c r="A18" s="153"/>
      <c r="B18" s="154"/>
      <c r="C18" s="155"/>
      <c r="D18" s="155"/>
      <c r="E18" s="156"/>
      <c r="F18" s="1"/>
    </row>
    <row r="19" spans="1:6" s="87" customFormat="1" x14ac:dyDescent="0.2">
      <c r="A19" s="157"/>
      <c r="B19" s="154"/>
      <c r="C19" s="155"/>
      <c r="D19" s="155"/>
      <c r="E19" s="156"/>
      <c r="F19" s="1"/>
    </row>
    <row r="20" spans="1:6" s="87" customFormat="1" x14ac:dyDescent="0.2">
      <c r="A20" s="157"/>
      <c r="B20" s="154"/>
      <c r="C20" s="155"/>
      <c r="D20" s="155"/>
      <c r="E20" s="156"/>
      <c r="F20" s="1"/>
    </row>
    <row r="21" spans="1:6" s="87" customFormat="1" hidden="1" x14ac:dyDescent="0.2">
      <c r="A21" s="143"/>
      <c r="B21" s="144"/>
      <c r="C21" s="145"/>
      <c r="D21" s="145"/>
      <c r="E21" s="146"/>
      <c r="F21" s="1"/>
    </row>
    <row r="22" spans="1:6" ht="19.5" customHeight="1" x14ac:dyDescent="0.2">
      <c r="A22" s="107" t="s">
        <v>122</v>
      </c>
      <c r="B22" s="108">
        <f>SUM(B12:B21)</f>
        <v>0</v>
      </c>
      <c r="C22" s="164" t="str">
        <f>IF(SUBTOTAL(3,B12:B21)=SUBTOTAL(103,B12:B21),'Summary and sign-off'!$A$48,'Summary and sign-off'!$A$49)</f>
        <v>Check - there are no hidden rows with data</v>
      </c>
      <c r="D22" s="177" t="str">
        <f>IF('Summary and sign-off'!F55='Summary and sign-off'!F54,'Summary and sign-off'!A51,'Summary and sign-off'!A50)</f>
        <v>Check - each entry provides sufficient information</v>
      </c>
      <c r="E22" s="177"/>
      <c r="F22" s="46"/>
    </row>
    <row r="23" spans="1:6" ht="10.5" customHeight="1" x14ac:dyDescent="0.2">
      <c r="A23" s="27"/>
      <c r="B23" s="22"/>
      <c r="C23" s="27"/>
      <c r="D23" s="27"/>
      <c r="E23" s="27"/>
      <c r="F23" s="27"/>
    </row>
    <row r="24" spans="1:6" ht="24.75" customHeight="1" x14ac:dyDescent="0.2">
      <c r="A24" s="178" t="s">
        <v>123</v>
      </c>
      <c r="B24" s="178"/>
      <c r="C24" s="178"/>
      <c r="D24" s="178"/>
      <c r="E24" s="178"/>
      <c r="F24" s="47"/>
    </row>
    <row r="25" spans="1:6" ht="27" customHeight="1" x14ac:dyDescent="0.2">
      <c r="A25" s="35" t="s">
        <v>117</v>
      </c>
      <c r="B25" s="35" t="s">
        <v>62</v>
      </c>
      <c r="C25" s="35" t="s">
        <v>124</v>
      </c>
      <c r="D25" s="35" t="s">
        <v>120</v>
      </c>
      <c r="E25" s="35" t="s">
        <v>121</v>
      </c>
      <c r="F25" s="48"/>
    </row>
    <row r="26" spans="1:6" s="87" customFormat="1" hidden="1" x14ac:dyDescent="0.2">
      <c r="A26" s="133"/>
      <c r="B26" s="134"/>
      <c r="C26" s="135"/>
      <c r="D26" s="135"/>
      <c r="E26" s="136"/>
      <c r="F26" s="1"/>
    </row>
    <row r="27" spans="1:6" s="87" customFormat="1" ht="38.25" x14ac:dyDescent="0.2">
      <c r="A27" s="153">
        <v>44019</v>
      </c>
      <c r="B27" s="154">
        <v>501.63</v>
      </c>
      <c r="C27" s="155" t="s">
        <v>297</v>
      </c>
      <c r="D27" s="155" t="s">
        <v>241</v>
      </c>
      <c r="E27" s="156" t="s">
        <v>182</v>
      </c>
      <c r="F27" s="1"/>
    </row>
    <row r="28" spans="1:6" s="87" customFormat="1" x14ac:dyDescent="0.2">
      <c r="A28" s="153">
        <v>44019</v>
      </c>
      <c r="B28" s="154">
        <v>34.85</v>
      </c>
      <c r="C28" s="155" t="s">
        <v>306</v>
      </c>
      <c r="D28" s="155" t="s">
        <v>184</v>
      </c>
      <c r="E28" s="156" t="s">
        <v>176</v>
      </c>
      <c r="F28" s="1"/>
    </row>
    <row r="29" spans="1:6" s="87" customFormat="1" x14ac:dyDescent="0.2">
      <c r="A29" s="153">
        <v>44019</v>
      </c>
      <c r="B29" s="154">
        <v>358</v>
      </c>
      <c r="C29" s="155" t="s">
        <v>181</v>
      </c>
      <c r="D29" s="155" t="s">
        <v>274</v>
      </c>
      <c r="E29" s="156" t="s">
        <v>182</v>
      </c>
      <c r="F29" s="1"/>
    </row>
    <row r="30" spans="1:6" s="87" customFormat="1" x14ac:dyDescent="0.2">
      <c r="A30" s="153">
        <v>44019</v>
      </c>
      <c r="B30" s="154">
        <v>45.3</v>
      </c>
      <c r="C30" s="155" t="s">
        <v>216</v>
      </c>
      <c r="D30" s="155" t="s">
        <v>184</v>
      </c>
      <c r="E30" s="156" t="s">
        <v>182</v>
      </c>
      <c r="F30" s="1"/>
    </row>
    <row r="31" spans="1:6" s="87" customFormat="1" x14ac:dyDescent="0.2">
      <c r="A31" s="153">
        <v>44020</v>
      </c>
      <c r="B31" s="154">
        <v>27.13</v>
      </c>
      <c r="C31" s="155" t="s">
        <v>302</v>
      </c>
      <c r="D31" s="155" t="s">
        <v>184</v>
      </c>
      <c r="E31" s="156" t="s">
        <v>182</v>
      </c>
      <c r="F31" s="1"/>
    </row>
    <row r="32" spans="1:6" s="87" customFormat="1" x14ac:dyDescent="0.2">
      <c r="A32" s="153">
        <v>44021</v>
      </c>
      <c r="B32" s="154">
        <v>48.59</v>
      </c>
      <c r="C32" s="155" t="s">
        <v>303</v>
      </c>
      <c r="D32" s="155" t="s">
        <v>184</v>
      </c>
      <c r="E32" s="156" t="s">
        <v>182</v>
      </c>
      <c r="F32" s="1"/>
    </row>
    <row r="33" spans="1:6" s="87" customFormat="1" x14ac:dyDescent="0.2">
      <c r="A33" s="153">
        <v>44021</v>
      </c>
      <c r="B33" s="154">
        <v>39.85</v>
      </c>
      <c r="C33" s="155" t="s">
        <v>183</v>
      </c>
      <c r="D33" s="155" t="s">
        <v>184</v>
      </c>
      <c r="E33" s="156" t="s">
        <v>176</v>
      </c>
      <c r="F33" s="1"/>
    </row>
    <row r="34" spans="1:6" s="87" customFormat="1" x14ac:dyDescent="0.2">
      <c r="A34" s="153">
        <v>44028</v>
      </c>
      <c r="B34" s="154">
        <v>530.21</v>
      </c>
      <c r="C34" s="155" t="s">
        <v>173</v>
      </c>
      <c r="D34" s="155" t="s">
        <v>298</v>
      </c>
      <c r="E34" s="156" t="s">
        <v>187</v>
      </c>
      <c r="F34" s="1"/>
    </row>
    <row r="35" spans="1:6" s="87" customFormat="1" x14ac:dyDescent="0.2">
      <c r="A35" s="153">
        <v>44028</v>
      </c>
      <c r="B35" s="154">
        <v>150</v>
      </c>
      <c r="C35" s="155" t="s">
        <v>185</v>
      </c>
      <c r="D35" s="155" t="s">
        <v>275</v>
      </c>
      <c r="E35" s="156" t="s">
        <v>187</v>
      </c>
      <c r="F35" s="1"/>
    </row>
    <row r="36" spans="1:6" s="87" customFormat="1" x14ac:dyDescent="0.2">
      <c r="A36" s="153">
        <v>44028</v>
      </c>
      <c r="B36" s="154">
        <v>144.28</v>
      </c>
      <c r="C36" s="155" t="s">
        <v>194</v>
      </c>
      <c r="D36" s="155" t="s">
        <v>186</v>
      </c>
      <c r="E36" s="156" t="s">
        <v>187</v>
      </c>
      <c r="F36" s="1"/>
    </row>
    <row r="37" spans="1:6" s="87" customFormat="1" x14ac:dyDescent="0.2">
      <c r="A37" s="153">
        <v>44029</v>
      </c>
      <c r="B37" s="154">
        <v>39.659999999999997</v>
      </c>
      <c r="C37" s="155" t="s">
        <v>183</v>
      </c>
      <c r="D37" s="155" t="s">
        <v>269</v>
      </c>
      <c r="E37" s="156" t="s">
        <v>176</v>
      </c>
      <c r="F37" s="1"/>
    </row>
    <row r="38" spans="1:6" s="87" customFormat="1" x14ac:dyDescent="0.2">
      <c r="A38" s="153">
        <v>44034</v>
      </c>
      <c r="B38" s="154">
        <v>46.73</v>
      </c>
      <c r="C38" s="155" t="s">
        <v>199</v>
      </c>
      <c r="D38" s="155" t="s">
        <v>269</v>
      </c>
      <c r="E38" s="156" t="s">
        <v>176</v>
      </c>
      <c r="F38" s="1"/>
    </row>
    <row r="39" spans="1:6" s="87" customFormat="1" ht="25.5" x14ac:dyDescent="0.2">
      <c r="A39" s="153">
        <v>44034</v>
      </c>
      <c r="B39" s="154">
        <v>378</v>
      </c>
      <c r="C39" s="155" t="s">
        <v>292</v>
      </c>
      <c r="D39" s="165" t="s">
        <v>299</v>
      </c>
      <c r="E39" s="156" t="s">
        <v>206</v>
      </c>
      <c r="F39" s="1"/>
    </row>
    <row r="40" spans="1:6" s="87" customFormat="1" x14ac:dyDescent="0.2">
      <c r="A40" s="153">
        <v>44034</v>
      </c>
      <c r="B40" s="154">
        <v>188.1</v>
      </c>
      <c r="C40" s="155" t="s">
        <v>188</v>
      </c>
      <c r="D40" s="155" t="s">
        <v>275</v>
      </c>
      <c r="E40" s="156" t="s">
        <v>206</v>
      </c>
      <c r="F40" s="1"/>
    </row>
    <row r="41" spans="1:6" s="87" customFormat="1" x14ac:dyDescent="0.2">
      <c r="A41" s="153">
        <v>44035</v>
      </c>
      <c r="B41" s="154">
        <v>21.9</v>
      </c>
      <c r="C41" s="155" t="s">
        <v>193</v>
      </c>
      <c r="D41" s="155" t="s">
        <v>305</v>
      </c>
      <c r="E41" s="156" t="s">
        <v>189</v>
      </c>
      <c r="F41" s="1"/>
    </row>
    <row r="42" spans="1:6" s="87" customFormat="1" x14ac:dyDescent="0.2">
      <c r="A42" s="153">
        <v>44035</v>
      </c>
      <c r="B42" s="154">
        <v>372</v>
      </c>
      <c r="C42" s="155" t="s">
        <v>191</v>
      </c>
      <c r="D42" s="155" t="s">
        <v>276</v>
      </c>
      <c r="E42" s="156" t="s">
        <v>192</v>
      </c>
      <c r="F42" s="1"/>
    </row>
    <row r="43" spans="1:6" s="87" customFormat="1" ht="51" x14ac:dyDescent="0.2">
      <c r="A43" s="153">
        <v>44035</v>
      </c>
      <c r="B43" s="154">
        <v>252.12</v>
      </c>
      <c r="C43" s="155" t="s">
        <v>212</v>
      </c>
      <c r="D43" s="155" t="s">
        <v>277</v>
      </c>
      <c r="E43" s="156" t="s">
        <v>192</v>
      </c>
      <c r="F43" s="1"/>
    </row>
    <row r="44" spans="1:6" s="87" customFormat="1" x14ac:dyDescent="0.2">
      <c r="A44" s="153">
        <v>44036</v>
      </c>
      <c r="B44" s="154">
        <v>18.5</v>
      </c>
      <c r="C44" s="155" t="s">
        <v>195</v>
      </c>
      <c r="D44" s="155" t="s">
        <v>196</v>
      </c>
      <c r="E44" s="156" t="s">
        <v>192</v>
      </c>
      <c r="F44" s="1"/>
    </row>
    <row r="45" spans="1:6" s="87" customFormat="1" x14ac:dyDescent="0.2">
      <c r="A45" s="153">
        <v>44039</v>
      </c>
      <c r="B45" s="154">
        <v>32.4</v>
      </c>
      <c r="C45" s="155" t="s">
        <v>200</v>
      </c>
      <c r="D45" s="155" t="s">
        <v>269</v>
      </c>
      <c r="E45" s="156" t="s">
        <v>192</v>
      </c>
      <c r="F45" s="1"/>
    </row>
    <row r="46" spans="1:6" s="87" customFormat="1" ht="38.25" x14ac:dyDescent="0.2">
      <c r="A46" s="153">
        <v>44039</v>
      </c>
      <c r="B46" s="154">
        <v>191.77</v>
      </c>
      <c r="C46" s="155" t="s">
        <v>211</v>
      </c>
      <c r="D46" s="155" t="s">
        <v>300</v>
      </c>
      <c r="E46" s="156" t="s">
        <v>190</v>
      </c>
      <c r="F46" s="1"/>
    </row>
    <row r="47" spans="1:6" s="87" customFormat="1" x14ac:dyDescent="0.2">
      <c r="A47" s="153">
        <v>44039</v>
      </c>
      <c r="B47" s="154">
        <v>49.54</v>
      </c>
      <c r="C47" s="155" t="s">
        <v>216</v>
      </c>
      <c r="D47" s="155" t="s">
        <v>184</v>
      </c>
      <c r="E47" s="156" t="s">
        <v>190</v>
      </c>
      <c r="F47" s="1"/>
    </row>
    <row r="48" spans="1:6" s="87" customFormat="1" x14ac:dyDescent="0.2">
      <c r="A48" s="153">
        <v>44039</v>
      </c>
      <c r="B48" s="154">
        <v>152.15</v>
      </c>
      <c r="C48" s="155" t="s">
        <v>181</v>
      </c>
      <c r="D48" s="155" t="s">
        <v>275</v>
      </c>
      <c r="E48" s="156" t="s">
        <v>190</v>
      </c>
      <c r="F48" s="1"/>
    </row>
    <row r="49" spans="1:6" s="87" customFormat="1" x14ac:dyDescent="0.2">
      <c r="A49" s="153">
        <v>44040</v>
      </c>
      <c r="B49" s="154">
        <v>49.73</v>
      </c>
      <c r="C49" s="155" t="s">
        <v>304</v>
      </c>
      <c r="D49" s="155" t="s">
        <v>184</v>
      </c>
      <c r="E49" s="156" t="s">
        <v>182</v>
      </c>
      <c r="F49" s="1"/>
    </row>
    <row r="50" spans="1:6" s="87" customFormat="1" x14ac:dyDescent="0.2">
      <c r="A50" s="153">
        <v>44040</v>
      </c>
      <c r="B50" s="154">
        <v>214.1</v>
      </c>
      <c r="C50" s="155" t="s">
        <v>198</v>
      </c>
      <c r="D50" s="155" t="s">
        <v>197</v>
      </c>
      <c r="E50" s="156" t="s">
        <v>176</v>
      </c>
      <c r="F50" s="1"/>
    </row>
    <row r="51" spans="1:6" s="87" customFormat="1" x14ac:dyDescent="0.2">
      <c r="A51" s="153">
        <v>44040</v>
      </c>
      <c r="B51" s="154">
        <v>41</v>
      </c>
      <c r="C51" s="155" t="s">
        <v>201</v>
      </c>
      <c r="D51" s="155" t="s">
        <v>184</v>
      </c>
      <c r="E51" s="156" t="s">
        <v>176</v>
      </c>
      <c r="F51" s="1"/>
    </row>
    <row r="52" spans="1:6" s="87" customFormat="1" x14ac:dyDescent="0.2">
      <c r="A52" s="153">
        <v>44124</v>
      </c>
      <c r="B52" s="154">
        <v>651.88</v>
      </c>
      <c r="C52" s="155" t="s">
        <v>290</v>
      </c>
      <c r="D52" s="155" t="s">
        <v>208</v>
      </c>
      <c r="E52" s="156" t="s">
        <v>190</v>
      </c>
      <c r="F52" s="1"/>
    </row>
    <row r="53" spans="1:6" s="87" customFormat="1" x14ac:dyDescent="0.2">
      <c r="A53" s="153">
        <v>44124</v>
      </c>
      <c r="B53" s="154">
        <v>36</v>
      </c>
      <c r="C53" s="155" t="s">
        <v>204</v>
      </c>
      <c r="D53" s="155" t="s">
        <v>221</v>
      </c>
      <c r="E53" s="156" t="s">
        <v>176</v>
      </c>
      <c r="F53" s="1"/>
    </row>
    <row r="54" spans="1:6" s="87" customFormat="1" x14ac:dyDescent="0.2">
      <c r="A54" s="153">
        <v>44124</v>
      </c>
      <c r="B54" s="154">
        <v>50.68</v>
      </c>
      <c r="C54" s="155" t="s">
        <v>303</v>
      </c>
      <c r="D54" s="155" t="s">
        <v>273</v>
      </c>
      <c r="E54" s="156" t="s">
        <v>190</v>
      </c>
      <c r="F54" s="1"/>
    </row>
    <row r="55" spans="1:6" s="87" customFormat="1" x14ac:dyDescent="0.2">
      <c r="A55" s="153">
        <v>44162</v>
      </c>
      <c r="B55" s="154">
        <v>514.54</v>
      </c>
      <c r="C55" s="155" t="s">
        <v>288</v>
      </c>
      <c r="D55" s="155" t="s">
        <v>209</v>
      </c>
      <c r="E55" s="156" t="s">
        <v>206</v>
      </c>
      <c r="F55" s="1"/>
    </row>
    <row r="56" spans="1:6" s="87" customFormat="1" x14ac:dyDescent="0.2">
      <c r="A56" s="153">
        <v>44162</v>
      </c>
      <c r="B56" s="154">
        <v>60.01</v>
      </c>
      <c r="C56" s="155" t="s">
        <v>307</v>
      </c>
      <c r="D56" s="155" t="s">
        <v>278</v>
      </c>
      <c r="E56" s="156" t="s">
        <v>206</v>
      </c>
      <c r="F56" s="1"/>
    </row>
    <row r="57" spans="1:6" s="87" customFormat="1" x14ac:dyDescent="0.2">
      <c r="A57" s="153">
        <v>44162</v>
      </c>
      <c r="B57" s="154">
        <v>53.83</v>
      </c>
      <c r="C57" s="155" t="s">
        <v>207</v>
      </c>
      <c r="D57" s="155" t="s">
        <v>269</v>
      </c>
      <c r="E57" s="156" t="s">
        <v>206</v>
      </c>
      <c r="F57" s="1"/>
    </row>
    <row r="58" spans="1:6" s="87" customFormat="1" x14ac:dyDescent="0.2">
      <c r="A58" s="153">
        <v>44162</v>
      </c>
      <c r="B58" s="154">
        <v>36</v>
      </c>
      <c r="C58" s="155" t="s">
        <v>210</v>
      </c>
      <c r="D58" s="155" t="s">
        <v>218</v>
      </c>
      <c r="E58" s="156" t="s">
        <v>176</v>
      </c>
      <c r="F58" s="1"/>
    </row>
    <row r="59" spans="1:6" s="87" customFormat="1" x14ac:dyDescent="0.2">
      <c r="A59" s="153">
        <v>44172</v>
      </c>
      <c r="B59" s="154">
        <v>363.98</v>
      </c>
      <c r="C59" s="155" t="s">
        <v>291</v>
      </c>
      <c r="D59" s="155" t="s">
        <v>208</v>
      </c>
      <c r="E59" s="156" t="s">
        <v>190</v>
      </c>
      <c r="F59" s="1"/>
    </row>
    <row r="60" spans="1:6" s="87" customFormat="1" x14ac:dyDescent="0.2">
      <c r="A60" s="153">
        <v>44172</v>
      </c>
      <c r="B60" s="154">
        <v>45</v>
      </c>
      <c r="C60" s="155" t="s">
        <v>204</v>
      </c>
      <c r="D60" s="155" t="s">
        <v>220</v>
      </c>
      <c r="E60" s="156" t="s">
        <v>176</v>
      </c>
      <c r="F60" s="1"/>
    </row>
    <row r="61" spans="1:6" s="87" customFormat="1" x14ac:dyDescent="0.2">
      <c r="A61" s="153">
        <v>44172</v>
      </c>
      <c r="B61" s="154">
        <v>44.32</v>
      </c>
      <c r="C61" s="155" t="s">
        <v>215</v>
      </c>
      <c r="D61" s="155" t="s">
        <v>205</v>
      </c>
      <c r="E61" s="156" t="s">
        <v>190</v>
      </c>
      <c r="F61" s="1"/>
    </row>
    <row r="62" spans="1:6" s="87" customFormat="1" ht="38.25" x14ac:dyDescent="0.2">
      <c r="A62" s="153">
        <v>44182</v>
      </c>
      <c r="B62" s="154">
        <v>578.78</v>
      </c>
      <c r="C62" s="155" t="s">
        <v>289</v>
      </c>
      <c r="D62" s="155" t="s">
        <v>213</v>
      </c>
      <c r="E62" s="156" t="s">
        <v>190</v>
      </c>
      <c r="F62" s="1"/>
    </row>
    <row r="63" spans="1:6" s="87" customFormat="1" x14ac:dyDescent="0.2">
      <c r="A63" s="153">
        <v>44182</v>
      </c>
      <c r="B63" s="154">
        <v>177</v>
      </c>
      <c r="C63" s="155" t="s">
        <v>214</v>
      </c>
      <c r="D63" s="155" t="s">
        <v>275</v>
      </c>
      <c r="E63" s="156" t="s">
        <v>190</v>
      </c>
      <c r="F63" s="1"/>
    </row>
    <row r="64" spans="1:6" s="87" customFormat="1" x14ac:dyDescent="0.2">
      <c r="A64" s="153">
        <v>44182</v>
      </c>
      <c r="B64" s="154">
        <v>47.26</v>
      </c>
      <c r="C64" s="155" t="s">
        <v>215</v>
      </c>
      <c r="D64" s="155" t="s">
        <v>184</v>
      </c>
      <c r="E64" s="156" t="s">
        <v>190</v>
      </c>
      <c r="F64" s="1"/>
    </row>
    <row r="65" spans="1:6" s="87" customFormat="1" x14ac:dyDescent="0.2">
      <c r="A65" s="153">
        <v>44183</v>
      </c>
      <c r="B65" s="154">
        <v>68.5</v>
      </c>
      <c r="C65" s="155" t="s">
        <v>217</v>
      </c>
      <c r="D65" s="155" t="s">
        <v>219</v>
      </c>
      <c r="E65" s="156" t="s">
        <v>176</v>
      </c>
      <c r="F65" s="1"/>
    </row>
    <row r="66" spans="1:6" s="87" customFormat="1" x14ac:dyDescent="0.2">
      <c r="A66" s="153">
        <v>44264</v>
      </c>
      <c r="B66" s="154">
        <v>34.090000000000003</v>
      </c>
      <c r="C66" s="155" t="s">
        <v>306</v>
      </c>
      <c r="D66" s="155" t="s">
        <v>184</v>
      </c>
      <c r="E66" s="156" t="s">
        <v>176</v>
      </c>
      <c r="F66" s="1"/>
    </row>
    <row r="67" spans="1:6" s="87" customFormat="1" x14ac:dyDescent="0.2">
      <c r="A67" s="153">
        <v>44264</v>
      </c>
      <c r="B67" s="154">
        <v>40.200000000000003</v>
      </c>
      <c r="C67" s="155" t="s">
        <v>311</v>
      </c>
      <c r="D67" s="155" t="s">
        <v>184</v>
      </c>
      <c r="E67" s="156" t="s">
        <v>236</v>
      </c>
      <c r="F67" s="1"/>
    </row>
    <row r="68" spans="1:6" s="87" customFormat="1" x14ac:dyDescent="0.2">
      <c r="A68" s="153">
        <v>44264</v>
      </c>
      <c r="B68" s="154">
        <v>133.25</v>
      </c>
      <c r="C68" s="155" t="s">
        <v>230</v>
      </c>
      <c r="D68" s="155" t="s">
        <v>234</v>
      </c>
      <c r="E68" s="156" t="s">
        <v>236</v>
      </c>
      <c r="F68" s="1"/>
    </row>
    <row r="69" spans="1:6" s="87" customFormat="1" x14ac:dyDescent="0.2">
      <c r="A69" s="153">
        <v>44264</v>
      </c>
      <c r="B69" s="154">
        <v>203.65</v>
      </c>
      <c r="C69" s="155" t="s">
        <v>235</v>
      </c>
      <c r="D69" s="155" t="s">
        <v>275</v>
      </c>
      <c r="E69" s="156" t="s">
        <v>236</v>
      </c>
      <c r="F69" s="1"/>
    </row>
    <row r="70" spans="1:6" s="87" customFormat="1" x14ac:dyDescent="0.2">
      <c r="A70" s="153">
        <v>44264</v>
      </c>
      <c r="B70" s="154">
        <v>40</v>
      </c>
      <c r="C70" s="155" t="s">
        <v>293</v>
      </c>
      <c r="D70" s="155" t="s">
        <v>312</v>
      </c>
      <c r="E70" s="156" t="s">
        <v>236</v>
      </c>
      <c r="F70" s="1"/>
    </row>
    <row r="71" spans="1:6" s="87" customFormat="1" x14ac:dyDescent="0.2">
      <c r="A71" s="153">
        <v>44265</v>
      </c>
      <c r="B71" s="154">
        <v>28.8</v>
      </c>
      <c r="C71" s="155" t="s">
        <v>308</v>
      </c>
      <c r="D71" s="155" t="s">
        <v>184</v>
      </c>
      <c r="E71" s="156" t="s">
        <v>236</v>
      </c>
      <c r="F71" s="1"/>
    </row>
    <row r="72" spans="1:6" s="87" customFormat="1" x14ac:dyDescent="0.2">
      <c r="A72" s="153">
        <v>44265</v>
      </c>
      <c r="B72" s="154">
        <v>67.8</v>
      </c>
      <c r="C72" s="155" t="s">
        <v>309</v>
      </c>
      <c r="D72" s="155" t="s">
        <v>184</v>
      </c>
      <c r="E72" s="156" t="s">
        <v>236</v>
      </c>
      <c r="F72" s="1"/>
    </row>
    <row r="73" spans="1:6" s="87" customFormat="1" x14ac:dyDescent="0.2">
      <c r="A73" s="153">
        <v>44265</v>
      </c>
      <c r="B73" s="154">
        <v>47.17</v>
      </c>
      <c r="C73" s="155" t="s">
        <v>310</v>
      </c>
      <c r="D73" s="155" t="s">
        <v>184</v>
      </c>
      <c r="E73" s="156" t="s">
        <v>176</v>
      </c>
      <c r="F73" s="1"/>
    </row>
    <row r="74" spans="1:6" s="87" customFormat="1" x14ac:dyDescent="0.2">
      <c r="A74" s="153">
        <v>44304</v>
      </c>
      <c r="B74" s="154">
        <v>111.86</v>
      </c>
      <c r="C74" s="155" t="s">
        <v>239</v>
      </c>
      <c r="D74" s="155" t="s">
        <v>275</v>
      </c>
      <c r="E74" s="156" t="s">
        <v>238</v>
      </c>
      <c r="F74" s="1"/>
    </row>
    <row r="75" spans="1:6" s="87" customFormat="1" x14ac:dyDescent="0.2">
      <c r="A75" s="153">
        <v>44304</v>
      </c>
      <c r="B75" s="154">
        <v>21.5</v>
      </c>
      <c r="C75" s="155" t="s">
        <v>240</v>
      </c>
      <c r="D75" s="155" t="s">
        <v>237</v>
      </c>
      <c r="E75" s="156" t="s">
        <v>238</v>
      </c>
      <c r="F75" s="1"/>
    </row>
    <row r="76" spans="1:6" s="87" customFormat="1" x14ac:dyDescent="0.2">
      <c r="A76" s="153">
        <v>44313</v>
      </c>
      <c r="B76" s="154">
        <v>392.83</v>
      </c>
      <c r="C76" s="155" t="s">
        <v>229</v>
      </c>
      <c r="D76" s="155" t="s">
        <v>241</v>
      </c>
      <c r="E76" s="156" t="s">
        <v>190</v>
      </c>
      <c r="F76" s="1"/>
    </row>
    <row r="77" spans="1:6" s="87" customFormat="1" x14ac:dyDescent="0.2">
      <c r="A77" s="153">
        <v>44313</v>
      </c>
      <c r="B77" s="154">
        <v>45</v>
      </c>
      <c r="C77" s="155" t="s">
        <v>256</v>
      </c>
      <c r="D77" s="155" t="s">
        <v>220</v>
      </c>
      <c r="E77" s="156" t="s">
        <v>176</v>
      </c>
      <c r="F77" s="1"/>
    </row>
    <row r="78" spans="1:6" s="87" customFormat="1" x14ac:dyDescent="0.2">
      <c r="A78" s="153">
        <v>44313</v>
      </c>
      <c r="B78" s="154">
        <v>46.12</v>
      </c>
      <c r="C78" s="155" t="s">
        <v>262</v>
      </c>
      <c r="D78" s="155" t="s">
        <v>205</v>
      </c>
      <c r="E78" s="156" t="s">
        <v>190</v>
      </c>
      <c r="F78" s="1"/>
    </row>
    <row r="79" spans="1:6" s="87" customFormat="1" x14ac:dyDescent="0.2">
      <c r="A79" s="153">
        <v>44321</v>
      </c>
      <c r="B79" s="154">
        <v>158.09</v>
      </c>
      <c r="C79" s="155" t="s">
        <v>231</v>
      </c>
      <c r="D79" s="155" t="s">
        <v>242</v>
      </c>
      <c r="E79" s="156" t="s">
        <v>190</v>
      </c>
      <c r="F79" s="1"/>
    </row>
    <row r="80" spans="1:6" s="87" customFormat="1" x14ac:dyDescent="0.2">
      <c r="A80" s="153">
        <v>44321</v>
      </c>
      <c r="B80" s="154">
        <v>148</v>
      </c>
      <c r="C80" s="155" t="s">
        <v>243</v>
      </c>
      <c r="D80" s="155" t="s">
        <v>275</v>
      </c>
      <c r="E80" s="156" t="s">
        <v>190</v>
      </c>
      <c r="F80" s="1"/>
    </row>
    <row r="81" spans="1:6" s="87" customFormat="1" x14ac:dyDescent="0.2">
      <c r="A81" s="153">
        <v>44321</v>
      </c>
      <c r="B81" s="154">
        <v>44.41</v>
      </c>
      <c r="C81" s="155" t="s">
        <v>262</v>
      </c>
      <c r="D81" s="155" t="s">
        <v>264</v>
      </c>
      <c r="E81" s="156" t="s">
        <v>190</v>
      </c>
      <c r="F81" s="1"/>
    </row>
    <row r="82" spans="1:6" s="87" customFormat="1" x14ac:dyDescent="0.2">
      <c r="A82" s="153">
        <v>44322</v>
      </c>
      <c r="B82" s="154">
        <v>56</v>
      </c>
      <c r="C82" s="155" t="s">
        <v>263</v>
      </c>
      <c r="D82" s="155" t="s">
        <v>264</v>
      </c>
      <c r="E82" s="156" t="s">
        <v>190</v>
      </c>
      <c r="F82" s="1"/>
    </row>
    <row r="83" spans="1:6" s="87" customFormat="1" ht="25.5" x14ac:dyDescent="0.2">
      <c r="A83" s="153">
        <v>44322</v>
      </c>
      <c r="B83" s="154">
        <v>232.78</v>
      </c>
      <c r="C83" s="155" t="s">
        <v>294</v>
      </c>
      <c r="D83" s="155" t="s">
        <v>244</v>
      </c>
      <c r="E83" s="156" t="s">
        <v>245</v>
      </c>
      <c r="F83" s="1"/>
    </row>
    <row r="84" spans="1:6" s="87" customFormat="1" x14ac:dyDescent="0.2">
      <c r="A84" s="153">
        <v>44322</v>
      </c>
      <c r="B84" s="154">
        <v>97</v>
      </c>
      <c r="C84" s="155" t="s">
        <v>267</v>
      </c>
      <c r="D84" s="155" t="s">
        <v>275</v>
      </c>
      <c r="E84" s="156" t="s">
        <v>246</v>
      </c>
      <c r="F84" s="1"/>
    </row>
    <row r="85" spans="1:6" s="87" customFormat="1" x14ac:dyDescent="0.2">
      <c r="A85" s="153">
        <v>44325</v>
      </c>
      <c r="B85" s="154">
        <v>345.31</v>
      </c>
      <c r="C85" s="155" t="s">
        <v>248</v>
      </c>
      <c r="D85" s="155" t="s">
        <v>247</v>
      </c>
      <c r="E85" s="156" t="s">
        <v>176</v>
      </c>
      <c r="F85" s="1"/>
    </row>
    <row r="86" spans="1:6" s="87" customFormat="1" x14ac:dyDescent="0.2">
      <c r="A86" s="153">
        <v>44326</v>
      </c>
      <c r="B86" s="154">
        <v>36.94</v>
      </c>
      <c r="C86" s="155" t="s">
        <v>265</v>
      </c>
      <c r="D86" s="155" t="s">
        <v>184</v>
      </c>
      <c r="E86" s="156" t="s">
        <v>176</v>
      </c>
      <c r="F86" s="1"/>
    </row>
    <row r="87" spans="1:6" s="87" customFormat="1" x14ac:dyDescent="0.2">
      <c r="A87" s="153">
        <v>44326</v>
      </c>
      <c r="B87" s="154">
        <v>266.52</v>
      </c>
      <c r="C87" s="155" t="s">
        <v>250</v>
      </c>
      <c r="D87" s="155" t="s">
        <v>249</v>
      </c>
      <c r="E87" s="156" t="s">
        <v>206</v>
      </c>
      <c r="F87" s="1"/>
    </row>
    <row r="88" spans="1:6" s="87" customFormat="1" x14ac:dyDescent="0.2">
      <c r="A88" s="153">
        <v>44326</v>
      </c>
      <c r="B88" s="154">
        <v>93.14</v>
      </c>
      <c r="C88" s="155" t="s">
        <v>259</v>
      </c>
      <c r="D88" s="155" t="s">
        <v>251</v>
      </c>
      <c r="E88" s="156" t="s">
        <v>206</v>
      </c>
      <c r="F88" s="1"/>
    </row>
    <row r="89" spans="1:6" s="87" customFormat="1" x14ac:dyDescent="0.2">
      <c r="A89" s="153">
        <v>44327</v>
      </c>
      <c r="B89" s="154">
        <v>18.53</v>
      </c>
      <c r="C89" s="155" t="s">
        <v>257</v>
      </c>
      <c r="D89" s="155" t="s">
        <v>258</v>
      </c>
      <c r="E89" s="156" t="s">
        <v>206</v>
      </c>
      <c r="F89" s="1"/>
    </row>
    <row r="90" spans="1:6" s="87" customFormat="1" x14ac:dyDescent="0.2">
      <c r="A90" s="153">
        <v>44326</v>
      </c>
      <c r="B90" s="154">
        <v>133.11000000000001</v>
      </c>
      <c r="C90" s="155" t="s">
        <v>266</v>
      </c>
      <c r="D90" s="155" t="s">
        <v>275</v>
      </c>
      <c r="E90" s="156" t="s">
        <v>206</v>
      </c>
      <c r="F90" s="1"/>
    </row>
    <row r="91" spans="1:6" s="87" customFormat="1" x14ac:dyDescent="0.2">
      <c r="A91" s="153">
        <v>44327</v>
      </c>
      <c r="B91" s="154">
        <v>43.94</v>
      </c>
      <c r="C91" s="155" t="s">
        <v>284</v>
      </c>
      <c r="D91" s="155" t="s">
        <v>184</v>
      </c>
      <c r="E91" s="156" t="s">
        <v>176</v>
      </c>
      <c r="F91" s="1"/>
    </row>
    <row r="92" spans="1:6" s="87" customFormat="1" x14ac:dyDescent="0.2">
      <c r="A92" s="153">
        <v>44348</v>
      </c>
      <c r="B92" s="154">
        <v>242.49</v>
      </c>
      <c r="C92" s="155" t="s">
        <v>295</v>
      </c>
      <c r="D92" s="155" t="s">
        <v>241</v>
      </c>
      <c r="E92" s="156" t="s">
        <v>190</v>
      </c>
      <c r="F92" s="1"/>
    </row>
    <row r="93" spans="1:6" s="87" customFormat="1" x14ac:dyDescent="0.2">
      <c r="A93" s="153">
        <v>44348</v>
      </c>
      <c r="B93" s="154">
        <v>45.78</v>
      </c>
      <c r="C93" s="155" t="s">
        <v>285</v>
      </c>
      <c r="D93" s="155" t="s">
        <v>184</v>
      </c>
      <c r="E93" s="156" t="s">
        <v>176</v>
      </c>
      <c r="F93" s="1"/>
    </row>
    <row r="94" spans="1:6" s="87" customFormat="1" x14ac:dyDescent="0.2">
      <c r="A94" s="153">
        <v>44348</v>
      </c>
      <c r="B94" s="154">
        <v>42.89</v>
      </c>
      <c r="C94" s="155" t="s">
        <v>296</v>
      </c>
      <c r="D94" s="155" t="s">
        <v>184</v>
      </c>
      <c r="E94" s="156" t="s">
        <v>190</v>
      </c>
      <c r="F94" s="1"/>
    </row>
    <row r="95" spans="1:6" s="87" customFormat="1" x14ac:dyDescent="0.2">
      <c r="A95" s="153">
        <v>44348</v>
      </c>
      <c r="B95" s="154">
        <v>42.89</v>
      </c>
      <c r="C95" s="155" t="s">
        <v>301</v>
      </c>
      <c r="D95" s="155" t="s">
        <v>184</v>
      </c>
      <c r="E95" s="156" t="s">
        <v>190</v>
      </c>
      <c r="F95" s="1"/>
    </row>
    <row r="96" spans="1:6" s="87" customFormat="1" x14ac:dyDescent="0.2">
      <c r="A96" s="153">
        <v>44348</v>
      </c>
      <c r="B96" s="154">
        <v>33.39</v>
      </c>
      <c r="C96" s="155" t="s">
        <v>268</v>
      </c>
      <c r="D96" s="155" t="s">
        <v>184</v>
      </c>
      <c r="E96" s="156" t="s">
        <v>176</v>
      </c>
      <c r="F96" s="1"/>
    </row>
    <row r="97" spans="1:6" s="87" customFormat="1" x14ac:dyDescent="0.2">
      <c r="A97" s="153">
        <v>44363</v>
      </c>
      <c r="B97" s="154">
        <v>35.42</v>
      </c>
      <c r="C97" s="155" t="s">
        <v>199</v>
      </c>
      <c r="D97" s="155" t="s">
        <v>269</v>
      </c>
      <c r="E97" s="156" t="s">
        <v>176</v>
      </c>
      <c r="F97" s="1"/>
    </row>
    <row r="98" spans="1:6" s="87" customFormat="1" x14ac:dyDescent="0.2">
      <c r="A98" s="153">
        <v>44363</v>
      </c>
      <c r="B98" s="154">
        <v>42.32</v>
      </c>
      <c r="C98" s="155" t="s">
        <v>262</v>
      </c>
      <c r="D98" s="155" t="s">
        <v>269</v>
      </c>
      <c r="E98" s="156" t="s">
        <v>190</v>
      </c>
      <c r="F98" s="1"/>
    </row>
    <row r="99" spans="1:6" s="87" customFormat="1" ht="25.5" x14ac:dyDescent="0.2">
      <c r="A99" s="153">
        <v>44363</v>
      </c>
      <c r="B99" s="154">
        <v>220.18</v>
      </c>
      <c r="C99" s="155" t="s">
        <v>287</v>
      </c>
      <c r="D99" s="155" t="s">
        <v>252</v>
      </c>
      <c r="E99" s="156" t="s">
        <v>190</v>
      </c>
      <c r="F99" s="1"/>
    </row>
    <row r="100" spans="1:6" s="87" customFormat="1" x14ac:dyDescent="0.2">
      <c r="A100" s="153">
        <v>44363</v>
      </c>
      <c r="B100" s="154">
        <v>211.65</v>
      </c>
      <c r="C100" s="155" t="s">
        <v>253</v>
      </c>
      <c r="D100" s="155" t="s">
        <v>275</v>
      </c>
      <c r="E100" s="156" t="s">
        <v>190</v>
      </c>
      <c r="F100" s="1"/>
    </row>
    <row r="101" spans="1:6" s="87" customFormat="1" x14ac:dyDescent="0.2">
      <c r="A101" s="153">
        <v>44364</v>
      </c>
      <c r="B101" s="154">
        <v>19.34</v>
      </c>
      <c r="C101" s="155" t="s">
        <v>270</v>
      </c>
      <c r="D101" s="155" t="s">
        <v>269</v>
      </c>
      <c r="E101" s="156" t="s">
        <v>190</v>
      </c>
      <c r="F101" s="1"/>
    </row>
    <row r="102" spans="1:6" s="87" customFormat="1" x14ac:dyDescent="0.2">
      <c r="A102" s="153">
        <v>44364</v>
      </c>
      <c r="B102" s="154">
        <v>20.67</v>
      </c>
      <c r="C102" s="155" t="s">
        <v>271</v>
      </c>
      <c r="D102" s="155" t="s">
        <v>269</v>
      </c>
      <c r="E102" s="156" t="s">
        <v>190</v>
      </c>
      <c r="F102" s="1"/>
    </row>
    <row r="103" spans="1:6" s="87" customFormat="1" x14ac:dyDescent="0.2">
      <c r="A103" s="153">
        <v>44364</v>
      </c>
      <c r="B103" s="154">
        <v>48.78</v>
      </c>
      <c r="C103" s="155" t="s">
        <v>272</v>
      </c>
      <c r="D103" s="155" t="s">
        <v>273</v>
      </c>
      <c r="E103" s="156" t="s">
        <v>190</v>
      </c>
      <c r="F103" s="1"/>
    </row>
    <row r="104" spans="1:6" s="87" customFormat="1" x14ac:dyDescent="0.2">
      <c r="A104" s="153">
        <v>44364</v>
      </c>
      <c r="B104" s="154">
        <v>230.85</v>
      </c>
      <c r="C104" s="169" t="s">
        <v>286</v>
      </c>
      <c r="D104" s="155" t="s">
        <v>254</v>
      </c>
      <c r="E104" s="156" t="s">
        <v>206</v>
      </c>
      <c r="F104" s="1"/>
    </row>
    <row r="105" spans="1:6" s="87" customFormat="1" x14ac:dyDescent="0.2">
      <c r="A105" s="153">
        <v>44364</v>
      </c>
      <c r="B105" s="154">
        <v>244.95</v>
      </c>
      <c r="C105" s="155" t="s">
        <v>255</v>
      </c>
      <c r="D105" s="155" t="s">
        <v>279</v>
      </c>
      <c r="E105" s="156" t="s">
        <v>206</v>
      </c>
      <c r="F105" s="1"/>
    </row>
    <row r="106" spans="1:6" s="87" customFormat="1" x14ac:dyDescent="0.2">
      <c r="A106" s="153">
        <v>44364</v>
      </c>
      <c r="B106" s="154">
        <v>33.4</v>
      </c>
      <c r="C106" s="155" t="s">
        <v>260</v>
      </c>
      <c r="D106" s="155" t="s">
        <v>261</v>
      </c>
      <c r="E106" s="156" t="s">
        <v>206</v>
      </c>
      <c r="F106" s="1"/>
    </row>
    <row r="107" spans="1:6" ht="19.5" customHeight="1" x14ac:dyDescent="0.2">
      <c r="A107" s="107" t="s">
        <v>125</v>
      </c>
      <c r="B107" s="108">
        <f>SUM(B26:B106)</f>
        <v>11056.360000000002</v>
      </c>
      <c r="C107" s="164" t="str">
        <f>IF(SUBTOTAL(3,B26:B106)=SUBTOTAL(103,B26:B106),'Summary and sign-off'!$A$48,'Summary and sign-off'!$A$49)</f>
        <v>Check - there are no hidden rows with data</v>
      </c>
      <c r="D107" s="177" t="str">
        <f>IF('Summary and sign-off'!F56='Summary and sign-off'!F54,'Summary and sign-off'!A51,'Summary and sign-off'!A50)</f>
        <v>Check - each entry provides sufficient information</v>
      </c>
      <c r="E107" s="177"/>
      <c r="F107" s="46"/>
    </row>
    <row r="108" spans="1:6" ht="10.5" customHeight="1" x14ac:dyDescent="0.2">
      <c r="A108" s="27"/>
      <c r="B108" s="22"/>
      <c r="C108" s="27"/>
      <c r="D108" s="27"/>
      <c r="E108" s="27"/>
      <c r="F108" s="27"/>
    </row>
    <row r="109" spans="1:6" ht="24.75" customHeight="1" x14ac:dyDescent="0.2">
      <c r="A109" s="178" t="s">
        <v>126</v>
      </c>
      <c r="B109" s="178"/>
      <c r="C109" s="178"/>
      <c r="D109" s="178"/>
      <c r="E109" s="178"/>
      <c r="F109" s="46"/>
    </row>
    <row r="110" spans="1:6" ht="27" customHeight="1" x14ac:dyDescent="0.2">
      <c r="A110" s="35" t="s">
        <v>117</v>
      </c>
      <c r="B110" s="35" t="s">
        <v>62</v>
      </c>
      <c r="C110" s="35" t="s">
        <v>127</v>
      </c>
      <c r="D110" s="35" t="s">
        <v>128</v>
      </c>
      <c r="E110" s="35" t="s">
        <v>121</v>
      </c>
      <c r="F110" s="49"/>
    </row>
    <row r="111" spans="1:6" s="87" customFormat="1" hidden="1" x14ac:dyDescent="0.2">
      <c r="A111" s="133"/>
      <c r="B111" s="134"/>
      <c r="C111" s="135"/>
      <c r="D111" s="135"/>
      <c r="E111" s="136"/>
      <c r="F111" s="1"/>
    </row>
    <row r="112" spans="1:6" s="87" customFormat="1" x14ac:dyDescent="0.2">
      <c r="A112" s="153"/>
      <c r="B112" s="154"/>
      <c r="C112" s="155"/>
      <c r="D112" s="155"/>
      <c r="E112" s="156"/>
      <c r="F112" s="1"/>
    </row>
    <row r="113" spans="1:6" s="87" customFormat="1" x14ac:dyDescent="0.2">
      <c r="A113" s="153"/>
      <c r="B113" s="154"/>
      <c r="C113" s="155"/>
      <c r="D113" s="155"/>
      <c r="E113" s="156"/>
      <c r="F113" s="1"/>
    </row>
    <row r="114" spans="1:6" s="87" customFormat="1" x14ac:dyDescent="0.2">
      <c r="A114" s="153"/>
      <c r="B114" s="154"/>
      <c r="C114" s="155"/>
      <c r="D114" s="155"/>
      <c r="E114" s="156"/>
      <c r="F114" s="1"/>
    </row>
    <row r="115" spans="1:6" s="87" customFormat="1" x14ac:dyDescent="0.2">
      <c r="A115" s="153"/>
      <c r="B115" s="154"/>
      <c r="C115" s="155"/>
      <c r="D115" s="155"/>
      <c r="E115" s="156"/>
      <c r="F115" s="1"/>
    </row>
    <row r="116" spans="1:6" s="87" customFormat="1" x14ac:dyDescent="0.2">
      <c r="A116" s="153"/>
      <c r="B116" s="154"/>
      <c r="C116" s="155"/>
      <c r="D116" s="155"/>
      <c r="E116" s="156"/>
      <c r="F116" s="1"/>
    </row>
    <row r="117" spans="1:6" s="87" customFormat="1" x14ac:dyDescent="0.2">
      <c r="A117" s="153"/>
      <c r="B117" s="154"/>
      <c r="C117" s="155"/>
      <c r="D117" s="155"/>
      <c r="E117" s="156"/>
      <c r="F117" s="1"/>
    </row>
    <row r="118" spans="1:6" s="87" customFormat="1" x14ac:dyDescent="0.2">
      <c r="A118" s="153"/>
      <c r="B118" s="154"/>
      <c r="C118" s="155"/>
      <c r="D118" s="155"/>
      <c r="E118" s="156"/>
      <c r="F118" s="1"/>
    </row>
    <row r="119" spans="1:6" s="87" customFormat="1" x14ac:dyDescent="0.2">
      <c r="A119" s="153"/>
      <c r="B119" s="154"/>
      <c r="C119" s="155"/>
      <c r="D119" s="155"/>
      <c r="E119" s="156"/>
      <c r="F119" s="1"/>
    </row>
    <row r="120" spans="1:6" s="87" customFormat="1" hidden="1" x14ac:dyDescent="0.2">
      <c r="A120" s="133"/>
      <c r="B120" s="134"/>
      <c r="C120" s="135"/>
      <c r="D120" s="135"/>
      <c r="E120" s="136"/>
      <c r="F120" s="1"/>
    </row>
    <row r="121" spans="1:6" ht="19.5" customHeight="1" x14ac:dyDescent="0.2">
      <c r="A121" s="107" t="s">
        <v>129</v>
      </c>
      <c r="B121" s="108">
        <f>SUM(B111:B120)</f>
        <v>0</v>
      </c>
      <c r="C121" s="164" t="str">
        <f>IF(SUBTOTAL(3,B111:B120)=SUBTOTAL(103,B111:B120),'Summary and sign-off'!$A$48,'Summary and sign-off'!$A$49)</f>
        <v>Check - there are no hidden rows with data</v>
      </c>
      <c r="D121" s="177" t="str">
        <f>IF('Summary and sign-off'!F57='Summary and sign-off'!F54,'Summary and sign-off'!A51,'Summary and sign-off'!A50)</f>
        <v>Check - each entry provides sufficient information</v>
      </c>
      <c r="E121" s="177"/>
      <c r="F121" s="46"/>
    </row>
    <row r="122" spans="1:6" ht="10.5" customHeight="1" x14ac:dyDescent="0.2">
      <c r="A122" s="27"/>
      <c r="B122" s="92"/>
      <c r="C122" s="22"/>
      <c r="D122" s="27"/>
      <c r="E122" s="27"/>
      <c r="F122" s="27"/>
    </row>
    <row r="123" spans="1:6" ht="34.5" customHeight="1" x14ac:dyDescent="0.2">
      <c r="A123" s="50" t="s">
        <v>130</v>
      </c>
      <c r="B123" s="93">
        <f>B22+B107+B121</f>
        <v>11056.360000000002</v>
      </c>
      <c r="C123" s="51"/>
      <c r="D123" s="51"/>
      <c r="E123" s="51"/>
      <c r="F123" s="26"/>
    </row>
    <row r="124" spans="1:6" x14ac:dyDescent="0.2">
      <c r="A124" s="27"/>
      <c r="B124" s="22"/>
      <c r="C124" s="27"/>
      <c r="D124" s="27"/>
      <c r="E124" s="27"/>
      <c r="F124" s="27"/>
    </row>
    <row r="125" spans="1:6" x14ac:dyDescent="0.2">
      <c r="A125" s="52" t="s">
        <v>73</v>
      </c>
      <c r="B125" s="25"/>
      <c r="C125" s="26"/>
      <c r="D125" s="26"/>
      <c r="E125" s="26"/>
      <c r="F125" s="27"/>
    </row>
    <row r="126" spans="1:6" ht="12.6" customHeight="1" x14ac:dyDescent="0.2">
      <c r="A126" s="23" t="s">
        <v>131</v>
      </c>
      <c r="B126" s="53"/>
      <c r="C126" s="53"/>
      <c r="D126" s="32"/>
      <c r="E126" s="32"/>
      <c r="F126" s="27"/>
    </row>
    <row r="127" spans="1:6" ht="12.95" customHeight="1" x14ac:dyDescent="0.2">
      <c r="A127" s="31" t="s">
        <v>132</v>
      </c>
      <c r="B127" s="27"/>
      <c r="C127" s="32"/>
      <c r="D127" s="27"/>
      <c r="E127" s="32"/>
      <c r="F127" s="27"/>
    </row>
    <row r="128" spans="1:6" x14ac:dyDescent="0.2">
      <c r="A128" s="31" t="s">
        <v>133</v>
      </c>
      <c r="B128" s="32"/>
      <c r="C128" s="32"/>
      <c r="D128" s="32"/>
      <c r="E128" s="54"/>
      <c r="F128" s="46"/>
    </row>
    <row r="129" spans="1:6" x14ac:dyDescent="0.2">
      <c r="A129" s="23" t="s">
        <v>79</v>
      </c>
      <c r="B129" s="25"/>
      <c r="C129" s="26"/>
      <c r="D129" s="26"/>
      <c r="E129" s="26"/>
      <c r="F129" s="27"/>
    </row>
    <row r="130" spans="1:6" ht="12.95" customHeight="1" x14ac:dyDescent="0.2">
      <c r="A130" s="31" t="s">
        <v>134</v>
      </c>
      <c r="B130" s="27"/>
      <c r="C130" s="32"/>
      <c r="D130" s="27"/>
      <c r="E130" s="32"/>
      <c r="F130" s="27"/>
    </row>
    <row r="131" spans="1:6" x14ac:dyDescent="0.2">
      <c r="A131" s="31" t="s">
        <v>135</v>
      </c>
      <c r="B131" s="32"/>
      <c r="C131" s="32"/>
      <c r="D131" s="32"/>
      <c r="E131" s="54"/>
      <c r="F131" s="46"/>
    </row>
    <row r="132" spans="1:6" x14ac:dyDescent="0.2">
      <c r="A132" s="36" t="s">
        <v>136</v>
      </c>
      <c r="B132" s="36"/>
      <c r="C132" s="36"/>
      <c r="D132" s="36"/>
      <c r="E132" s="54"/>
      <c r="F132" s="46"/>
    </row>
    <row r="133" spans="1:6" x14ac:dyDescent="0.2">
      <c r="A133" s="40"/>
      <c r="B133" s="27"/>
      <c r="C133" s="27"/>
      <c r="D133" s="27"/>
      <c r="E133" s="46"/>
      <c r="F133" s="46"/>
    </row>
    <row r="134" spans="1:6" hidden="1" x14ac:dyDescent="0.2">
      <c r="A134" s="40"/>
      <c r="B134" s="27"/>
      <c r="C134" s="27"/>
      <c r="D134" s="27"/>
      <c r="E134" s="46"/>
      <c r="F134" s="46"/>
    </row>
    <row r="135" spans="1:6" x14ac:dyDescent="0.2"/>
    <row r="136" spans="1:6" x14ac:dyDescent="0.2"/>
    <row r="137" spans="1:6" x14ac:dyDescent="0.2"/>
    <row r="138" spans="1:6" x14ac:dyDescent="0.2"/>
    <row r="139" spans="1:6" ht="12.75" hidden="1" customHeight="1" x14ac:dyDescent="0.2"/>
    <row r="140" spans="1:6" x14ac:dyDescent="0.2"/>
    <row r="141" spans="1:6" x14ac:dyDescent="0.2"/>
    <row r="142" spans="1:6" hidden="1" x14ac:dyDescent="0.2">
      <c r="A142" s="55"/>
      <c r="B142" s="46"/>
      <c r="C142" s="46"/>
      <c r="D142" s="46"/>
      <c r="E142" s="46"/>
      <c r="F142" s="46"/>
    </row>
    <row r="143" spans="1:6" hidden="1" x14ac:dyDescent="0.2">
      <c r="A143" s="55"/>
      <c r="B143" s="46"/>
      <c r="C143" s="46"/>
      <c r="D143" s="46"/>
      <c r="E143" s="46"/>
      <c r="F143" s="46"/>
    </row>
    <row r="144" spans="1:6" hidden="1" x14ac:dyDescent="0.2">
      <c r="A144" s="55"/>
      <c r="B144" s="46"/>
      <c r="C144" s="46"/>
      <c r="D144" s="46"/>
      <c r="E144" s="46"/>
      <c r="F144" s="46"/>
    </row>
    <row r="145" spans="1:6" hidden="1" x14ac:dyDescent="0.2">
      <c r="A145" s="55"/>
      <c r="B145" s="46"/>
      <c r="C145" s="46"/>
      <c r="D145" s="46"/>
      <c r="E145" s="46"/>
      <c r="F145" s="46"/>
    </row>
    <row r="146" spans="1:6" hidden="1" x14ac:dyDescent="0.2">
      <c r="A146" s="55"/>
      <c r="B146" s="46"/>
      <c r="C146" s="46"/>
      <c r="D146" s="46"/>
      <c r="E146" s="46"/>
      <c r="F146" s="46"/>
    </row>
    <row r="147" spans="1:6" x14ac:dyDescent="0.2"/>
    <row r="148" spans="1:6" x14ac:dyDescent="0.2"/>
    <row r="149" spans="1:6" x14ac:dyDescent="0.2"/>
    <row r="150" spans="1:6" x14ac:dyDescent="0.2"/>
    <row r="151" spans="1:6" x14ac:dyDescent="0.2"/>
    <row r="152" spans="1:6" x14ac:dyDescent="0.2"/>
    <row r="153" spans="1:6" x14ac:dyDescent="0.2"/>
    <row r="154" spans="1:6" x14ac:dyDescent="0.2"/>
    <row r="155" spans="1:6" x14ac:dyDescent="0.2"/>
    <row r="156" spans="1:6" x14ac:dyDescent="0.2"/>
    <row r="157" spans="1:6" x14ac:dyDescent="0.2"/>
    <row r="158" spans="1:6" x14ac:dyDescent="0.2"/>
    <row r="159" spans="1:6" x14ac:dyDescent="0.2"/>
    <row r="160" spans="1:6" x14ac:dyDescent="0.2"/>
    <row r="161" x14ac:dyDescent="0.2"/>
    <row r="162" x14ac:dyDescent="0.2"/>
    <row r="163" x14ac:dyDescent="0.2"/>
    <row r="164" x14ac:dyDescent="0.2"/>
  </sheetData>
  <sheetProtection sheet="1" formatCells="0" formatRows="0" insertColumns="0" insertRows="0" deleteRows="0"/>
  <mergeCells count="15">
    <mergeCell ref="B7:E7"/>
    <mergeCell ref="B5:E5"/>
    <mergeCell ref="D121:E121"/>
    <mergeCell ref="A1:E1"/>
    <mergeCell ref="A24:E24"/>
    <mergeCell ref="A109:E109"/>
    <mergeCell ref="B2:E2"/>
    <mergeCell ref="B3:E3"/>
    <mergeCell ref="B4:E4"/>
    <mergeCell ref="A8:E8"/>
    <mergeCell ref="A9:E9"/>
    <mergeCell ref="B6:E6"/>
    <mergeCell ref="D22:E22"/>
    <mergeCell ref="D107:E107"/>
    <mergeCell ref="A10:E10"/>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26 A106 A12 A21 A111 A120"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10 A25 A11" xr:uid="{00000000-0002-0000-02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3:A20 A112:A119 A27:A105" xr:uid="{67A21C94-90C0-4AFE-B6AC-F64AD77E4F2B}">
      <formula1>$B$4</formula1>
      <formula2>$B$5</formula2>
    </dataValidation>
  </dataValidations>
  <pageMargins left="0.70866141732283472" right="0.70866141732283472" top="0.74803149606299213" bottom="0.74803149606299213" header="0.31496062992125984" footer="0.31496062992125984"/>
  <pageSetup paperSize="8" fitToHeight="0" orientation="landscape" r:id="rId1"/>
  <headerFooter alignWithMargins="0">
    <oddFooter>&amp;LCE Expense Disclosure Workbook 2018&amp;RWorksheet - Travel</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sign-off'!$A$47</xm:f>
          </x14:formula1>
          <xm:sqref>B111:B120 B12:B21 B26:B106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33"/>
  <sheetViews>
    <sheetView zoomScaleNormal="100" workbookViewId="0">
      <selection activeCell="B7" sqref="B7:E7"/>
    </sheetView>
  </sheetViews>
  <sheetFormatPr defaultColWidth="0" defaultRowHeight="12.75" zeroHeight="1" x14ac:dyDescent="0.2"/>
  <cols>
    <col min="1" max="1" width="35.7109375" style="16" customWidth="1"/>
    <col min="2" max="2" width="14.28515625" style="16" customWidth="1"/>
    <col min="3" max="3" width="71.42578125" style="16" customWidth="1"/>
    <col min="4" max="4" width="50" style="16" customWidth="1"/>
    <col min="5" max="5" width="21.42578125" style="16" customWidth="1"/>
    <col min="6" max="6" width="39.28515625" style="16" customWidth="1"/>
    <col min="7" max="10" width="9.140625" style="16" hidden="1" customWidth="1"/>
    <col min="11" max="13" width="0" style="16" hidden="1" customWidth="1"/>
    <col min="14" max="16384" width="0" style="16" hidden="1"/>
  </cols>
  <sheetData>
    <row r="1" spans="1:6" ht="26.25" customHeight="1" x14ac:dyDescent="0.2">
      <c r="A1" s="173" t="s">
        <v>109</v>
      </c>
      <c r="B1" s="173"/>
      <c r="C1" s="173"/>
      <c r="D1" s="173"/>
      <c r="E1" s="173"/>
      <c r="F1" s="38"/>
    </row>
    <row r="2" spans="1:6" ht="21" customHeight="1" x14ac:dyDescent="0.2">
      <c r="A2" s="4" t="s">
        <v>52</v>
      </c>
      <c r="B2" s="176" t="str">
        <f>'Summary and sign-off'!B2:F2</f>
        <v>Land Information New Zealand</v>
      </c>
      <c r="C2" s="176"/>
      <c r="D2" s="176"/>
      <c r="E2" s="176"/>
      <c r="F2" s="38"/>
    </row>
    <row r="3" spans="1:6" ht="21" customHeight="1" x14ac:dyDescent="0.2">
      <c r="A3" s="4" t="s">
        <v>110</v>
      </c>
      <c r="B3" s="176" t="str">
        <f>'Summary and sign-off'!B3:F3</f>
        <v>Gaye Searancke</v>
      </c>
      <c r="C3" s="176"/>
      <c r="D3" s="176"/>
      <c r="E3" s="176"/>
      <c r="F3" s="38"/>
    </row>
    <row r="4" spans="1:6" ht="21" customHeight="1" x14ac:dyDescent="0.2">
      <c r="A4" s="4" t="s">
        <v>111</v>
      </c>
      <c r="B4" s="176">
        <f>'Summary and sign-off'!B4:F4</f>
        <v>44013</v>
      </c>
      <c r="C4" s="176"/>
      <c r="D4" s="176"/>
      <c r="E4" s="176"/>
      <c r="F4" s="38"/>
    </row>
    <row r="5" spans="1:6" ht="21" customHeight="1" x14ac:dyDescent="0.2">
      <c r="A5" s="4" t="s">
        <v>112</v>
      </c>
      <c r="B5" s="176">
        <f>'Summary and sign-off'!B5:F5</f>
        <v>44377</v>
      </c>
      <c r="C5" s="176"/>
      <c r="D5" s="176"/>
      <c r="E5" s="176"/>
      <c r="F5" s="38"/>
    </row>
    <row r="6" spans="1:6" ht="21" customHeight="1" x14ac:dyDescent="0.2">
      <c r="A6" s="4" t="s">
        <v>113</v>
      </c>
      <c r="B6" s="171" t="s">
        <v>80</v>
      </c>
      <c r="C6" s="171"/>
      <c r="D6" s="171"/>
      <c r="E6" s="171"/>
      <c r="F6" s="38"/>
    </row>
    <row r="7" spans="1:6" ht="21" customHeight="1" x14ac:dyDescent="0.2">
      <c r="A7" s="4" t="s">
        <v>56</v>
      </c>
      <c r="B7" s="171" t="s">
        <v>83</v>
      </c>
      <c r="C7" s="171"/>
      <c r="D7" s="171"/>
      <c r="E7" s="171"/>
      <c r="F7" s="38"/>
    </row>
    <row r="8" spans="1:6" ht="35.25" customHeight="1" x14ac:dyDescent="0.25">
      <c r="A8" s="186" t="s">
        <v>137</v>
      </c>
      <c r="B8" s="186"/>
      <c r="C8" s="187"/>
      <c r="D8" s="187"/>
      <c r="E8" s="187"/>
      <c r="F8" s="42"/>
    </row>
    <row r="9" spans="1:6" ht="35.25" customHeight="1" x14ac:dyDescent="0.25">
      <c r="A9" s="184" t="s">
        <v>138</v>
      </c>
      <c r="B9" s="185"/>
      <c r="C9" s="185"/>
      <c r="D9" s="185"/>
      <c r="E9" s="185"/>
      <c r="F9" s="42"/>
    </row>
    <row r="10" spans="1:6" ht="27" customHeight="1" x14ac:dyDescent="0.2">
      <c r="A10" s="35" t="s">
        <v>139</v>
      </c>
      <c r="B10" s="35" t="s">
        <v>62</v>
      </c>
      <c r="C10" s="35" t="s">
        <v>140</v>
      </c>
      <c r="D10" s="35" t="s">
        <v>141</v>
      </c>
      <c r="E10" s="35" t="s">
        <v>121</v>
      </c>
      <c r="F10" s="23"/>
    </row>
    <row r="11" spans="1:6" s="87" customFormat="1" hidden="1" x14ac:dyDescent="0.2">
      <c r="A11" s="137"/>
      <c r="B11" s="134"/>
      <c r="C11" s="138"/>
      <c r="D11" s="138"/>
      <c r="E11" s="139"/>
      <c r="F11" s="2"/>
    </row>
    <row r="12" spans="1:6" s="87" customFormat="1" x14ac:dyDescent="0.2">
      <c r="A12" s="153">
        <v>44020</v>
      </c>
      <c r="B12" s="154">
        <v>40</v>
      </c>
      <c r="C12" s="155" t="s">
        <v>281</v>
      </c>
      <c r="D12" s="155" t="s">
        <v>280</v>
      </c>
      <c r="E12" s="159" t="s">
        <v>190</v>
      </c>
      <c r="F12" s="2"/>
    </row>
    <row r="13" spans="1:6" s="87" customFormat="1" ht="25.5" x14ac:dyDescent="0.2">
      <c r="A13" s="153">
        <v>44036</v>
      </c>
      <c r="B13" s="154">
        <v>169.8</v>
      </c>
      <c r="C13" s="155" t="s">
        <v>283</v>
      </c>
      <c r="D13" s="155" t="s">
        <v>282</v>
      </c>
      <c r="E13" s="159" t="s">
        <v>192</v>
      </c>
      <c r="F13" s="2"/>
    </row>
    <row r="14" spans="1:6" s="87" customFormat="1" x14ac:dyDescent="0.2">
      <c r="A14" s="153"/>
      <c r="B14" s="154"/>
      <c r="C14" s="158"/>
      <c r="D14" s="158"/>
      <c r="E14" s="159"/>
      <c r="F14" s="2"/>
    </row>
    <row r="15" spans="1:6" s="87" customFormat="1" x14ac:dyDescent="0.2">
      <c r="A15" s="153"/>
      <c r="B15" s="154"/>
      <c r="C15" s="158"/>
      <c r="D15" s="158"/>
      <c r="E15" s="159"/>
      <c r="F15" s="2"/>
    </row>
    <row r="16" spans="1:6" s="87" customFormat="1" x14ac:dyDescent="0.2">
      <c r="A16" s="153"/>
      <c r="B16" s="154"/>
      <c r="C16" s="158"/>
      <c r="D16" s="158"/>
      <c r="E16" s="159"/>
      <c r="F16" s="2"/>
    </row>
    <row r="17" spans="1:6" s="87" customFormat="1" x14ac:dyDescent="0.2">
      <c r="A17" s="153"/>
      <c r="B17" s="154"/>
      <c r="C17" s="158"/>
      <c r="D17" s="158"/>
      <c r="E17" s="159"/>
      <c r="F17" s="2"/>
    </row>
    <row r="18" spans="1:6" s="87" customFormat="1" x14ac:dyDescent="0.2">
      <c r="A18" s="153"/>
      <c r="B18" s="154"/>
      <c r="C18" s="158"/>
      <c r="D18" s="158"/>
      <c r="E18" s="159"/>
      <c r="F18" s="2"/>
    </row>
    <row r="19" spans="1:6" s="87" customFormat="1" x14ac:dyDescent="0.2">
      <c r="A19" s="153"/>
      <c r="B19" s="154"/>
      <c r="C19" s="158"/>
      <c r="D19" s="158"/>
      <c r="E19" s="159"/>
      <c r="F19" s="2"/>
    </row>
    <row r="20" spans="1:6" s="87" customFormat="1" x14ac:dyDescent="0.2">
      <c r="A20" s="153"/>
      <c r="B20" s="154"/>
      <c r="C20" s="158"/>
      <c r="D20" s="158"/>
      <c r="E20" s="159"/>
      <c r="F20" s="2"/>
    </row>
    <row r="21" spans="1:6" s="87" customFormat="1" x14ac:dyDescent="0.2">
      <c r="A21" s="153"/>
      <c r="B21" s="154"/>
      <c r="C21" s="158"/>
      <c r="D21" s="158"/>
      <c r="E21" s="159"/>
      <c r="F21" s="2"/>
    </row>
    <row r="22" spans="1:6" s="87" customFormat="1" x14ac:dyDescent="0.2">
      <c r="A22" s="157"/>
      <c r="B22" s="154"/>
      <c r="C22" s="158"/>
      <c r="D22" s="158"/>
      <c r="E22" s="159"/>
      <c r="F22" s="2"/>
    </row>
    <row r="23" spans="1:6" s="87" customFormat="1" x14ac:dyDescent="0.2">
      <c r="A23" s="157"/>
      <c r="B23" s="154"/>
      <c r="C23" s="158"/>
      <c r="D23" s="158"/>
      <c r="E23" s="159"/>
      <c r="F23" s="2"/>
    </row>
    <row r="24" spans="1:6" s="87" customFormat="1" ht="11.25" hidden="1" customHeight="1" x14ac:dyDescent="0.2">
      <c r="A24" s="137"/>
      <c r="B24" s="134"/>
      <c r="C24" s="138"/>
      <c r="D24" s="138"/>
      <c r="E24" s="139"/>
      <c r="F24" s="2"/>
    </row>
    <row r="25" spans="1:6" ht="34.5" customHeight="1" x14ac:dyDescent="0.2">
      <c r="A25" s="88" t="s">
        <v>142</v>
      </c>
      <c r="B25" s="97">
        <f>SUM(B11:B24)</f>
        <v>209.8</v>
      </c>
      <c r="C25" s="106" t="str">
        <f>IF(SUBTOTAL(3,B11:B24)=SUBTOTAL(103,B11:B24),'Summary and sign-off'!$A$48,'Summary and sign-off'!$A$49)</f>
        <v>Check - there are no hidden rows with data</v>
      </c>
      <c r="D25" s="177" t="str">
        <f>IF('Summary and sign-off'!F58='Summary and sign-off'!F54,'Summary and sign-off'!A51,'Summary and sign-off'!A50)</f>
        <v>Check - each entry provides sufficient information</v>
      </c>
      <c r="E25" s="177"/>
      <c r="F25" s="2"/>
    </row>
    <row r="26" spans="1:6" x14ac:dyDescent="0.2">
      <c r="A26" s="21"/>
      <c r="B26" s="20"/>
      <c r="C26" s="20"/>
      <c r="D26" s="20"/>
      <c r="E26" s="20"/>
      <c r="F26" s="38"/>
    </row>
    <row r="27" spans="1:6" x14ac:dyDescent="0.2">
      <c r="A27" s="21" t="s">
        <v>73</v>
      </c>
      <c r="B27" s="22"/>
      <c r="C27" s="27"/>
      <c r="D27" s="20"/>
      <c r="E27" s="20"/>
      <c r="F27" s="38"/>
    </row>
    <row r="28" spans="1:6" ht="12.75" customHeight="1" x14ac:dyDescent="0.2">
      <c r="A28" s="23" t="s">
        <v>143</v>
      </c>
      <c r="B28" s="23"/>
      <c r="C28" s="23"/>
      <c r="D28" s="23"/>
      <c r="E28" s="23"/>
      <c r="F28" s="38"/>
    </row>
    <row r="29" spans="1:6" x14ac:dyDescent="0.2">
      <c r="A29" s="23" t="s">
        <v>144</v>
      </c>
      <c r="B29" s="31"/>
      <c r="C29" s="43"/>
      <c r="D29" s="44"/>
      <c r="E29" s="44"/>
      <c r="F29" s="38"/>
    </row>
    <row r="30" spans="1:6" x14ac:dyDescent="0.2">
      <c r="A30" s="23" t="s">
        <v>79</v>
      </c>
      <c r="B30" s="25"/>
      <c r="C30" s="26"/>
      <c r="D30" s="26"/>
      <c r="E30" s="26"/>
      <c r="F30" s="27"/>
    </row>
    <row r="31" spans="1:6" x14ac:dyDescent="0.2">
      <c r="A31" s="31" t="s">
        <v>145</v>
      </c>
      <c r="B31" s="31"/>
      <c r="C31" s="43"/>
      <c r="D31" s="43"/>
      <c r="E31" s="43"/>
      <c r="F31" s="38"/>
    </row>
    <row r="32" spans="1:6" ht="12.75" customHeight="1" x14ac:dyDescent="0.2">
      <c r="A32" s="31" t="s">
        <v>146</v>
      </c>
      <c r="B32" s="31"/>
      <c r="C32" s="45"/>
      <c r="D32" s="45"/>
      <c r="E32" s="33"/>
      <c r="F32" s="38"/>
    </row>
    <row r="33" spans="1:6" x14ac:dyDescent="0.2">
      <c r="A33" s="20"/>
      <c r="B33" s="20"/>
      <c r="C33" s="20"/>
      <c r="D33" s="20"/>
      <c r="E33" s="20"/>
      <c r="F33" s="38"/>
    </row>
  </sheetData>
  <sheetProtection sheet="1" formatCells="0" insertRows="0" deleteRows="0"/>
  <mergeCells count="10">
    <mergeCell ref="D25:E25"/>
    <mergeCell ref="B6:E6"/>
    <mergeCell ref="B5:E5"/>
    <mergeCell ref="A1:E1"/>
    <mergeCell ref="A9:E9"/>
    <mergeCell ref="B2:E2"/>
    <mergeCell ref="B3:E3"/>
    <mergeCell ref="B4:E4"/>
    <mergeCell ref="A8:E8"/>
    <mergeCell ref="B7:E7"/>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3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9A7E9F63-43B8-46EF-8656-0D5E1A7A706A}">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sign-off'!$A$47</xm:f>
          </x14:formula1>
          <xm:sqref>B11:B24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41"/>
  <sheetViews>
    <sheetView zoomScaleNormal="100" workbookViewId="0">
      <selection activeCell="B7" sqref="B7:E7"/>
    </sheetView>
  </sheetViews>
  <sheetFormatPr defaultColWidth="0" defaultRowHeight="12.75" zeroHeight="1" x14ac:dyDescent="0.2"/>
  <cols>
    <col min="1" max="1" width="35.7109375" style="16" customWidth="1"/>
    <col min="2" max="2" width="14.28515625" style="16" customWidth="1"/>
    <col min="3" max="3" width="71.42578125" style="16" customWidth="1"/>
    <col min="4" max="4" width="50" style="16" customWidth="1"/>
    <col min="5" max="5" width="21.42578125" style="16" customWidth="1"/>
    <col min="6" max="6" width="36.85546875" style="16" customWidth="1"/>
    <col min="7" max="10" width="9.140625" style="16" hidden="1" customWidth="1"/>
    <col min="11" max="13" width="0" style="16" hidden="1" customWidth="1"/>
    <col min="14" max="16384" width="9.140625" style="16" hidden="1"/>
  </cols>
  <sheetData>
    <row r="1" spans="1:6" ht="26.25" customHeight="1" x14ac:dyDescent="0.2">
      <c r="A1" s="173" t="s">
        <v>109</v>
      </c>
      <c r="B1" s="173"/>
      <c r="C1" s="173"/>
      <c r="D1" s="173"/>
      <c r="E1" s="173"/>
      <c r="F1" s="24"/>
    </row>
    <row r="2" spans="1:6" ht="21" customHeight="1" x14ac:dyDescent="0.2">
      <c r="A2" s="4" t="s">
        <v>52</v>
      </c>
      <c r="B2" s="176" t="str">
        <f>'Summary and sign-off'!B2:F2</f>
        <v>Land Information New Zealand</v>
      </c>
      <c r="C2" s="176"/>
      <c r="D2" s="176"/>
      <c r="E2" s="176"/>
      <c r="F2" s="24"/>
    </row>
    <row r="3" spans="1:6" ht="21" customHeight="1" x14ac:dyDescent="0.2">
      <c r="A3" s="4" t="s">
        <v>110</v>
      </c>
      <c r="B3" s="176" t="str">
        <f>'Summary and sign-off'!B3:F3</f>
        <v>Gaye Searancke</v>
      </c>
      <c r="C3" s="176"/>
      <c r="D3" s="176"/>
      <c r="E3" s="176"/>
      <c r="F3" s="24"/>
    </row>
    <row r="4" spans="1:6" ht="21" customHeight="1" x14ac:dyDescent="0.2">
      <c r="A4" s="4" t="s">
        <v>111</v>
      </c>
      <c r="B4" s="176">
        <f>'Summary and sign-off'!B4:F4</f>
        <v>44013</v>
      </c>
      <c r="C4" s="176"/>
      <c r="D4" s="176"/>
      <c r="E4" s="176"/>
      <c r="F4" s="24"/>
    </row>
    <row r="5" spans="1:6" ht="21" customHeight="1" x14ac:dyDescent="0.2">
      <c r="A5" s="4" t="s">
        <v>112</v>
      </c>
      <c r="B5" s="176">
        <f>'Summary and sign-off'!B5:F5</f>
        <v>44377</v>
      </c>
      <c r="C5" s="176"/>
      <c r="D5" s="176"/>
      <c r="E5" s="176"/>
      <c r="F5" s="24"/>
    </row>
    <row r="6" spans="1:6" ht="21" customHeight="1" x14ac:dyDescent="0.2">
      <c r="A6" s="4" t="s">
        <v>113</v>
      </c>
      <c r="B6" s="171" t="s">
        <v>80</v>
      </c>
      <c r="C6" s="171"/>
      <c r="D6" s="171"/>
      <c r="E6" s="171"/>
      <c r="F6" s="34"/>
    </row>
    <row r="7" spans="1:6" ht="21" customHeight="1" x14ac:dyDescent="0.2">
      <c r="A7" s="4" t="s">
        <v>56</v>
      </c>
      <c r="B7" s="171" t="s">
        <v>83</v>
      </c>
      <c r="C7" s="171"/>
      <c r="D7" s="171"/>
      <c r="E7" s="171"/>
      <c r="F7" s="34"/>
    </row>
    <row r="8" spans="1:6" ht="35.25" customHeight="1" x14ac:dyDescent="0.2">
      <c r="A8" s="180" t="s">
        <v>147</v>
      </c>
      <c r="B8" s="180"/>
      <c r="C8" s="187"/>
      <c r="D8" s="187"/>
      <c r="E8" s="187"/>
      <c r="F8" s="24"/>
    </row>
    <row r="9" spans="1:6" ht="35.25" customHeight="1" x14ac:dyDescent="0.2">
      <c r="A9" s="188" t="s">
        <v>148</v>
      </c>
      <c r="B9" s="189"/>
      <c r="C9" s="189"/>
      <c r="D9" s="189"/>
      <c r="E9" s="189"/>
      <c r="F9" s="24"/>
    </row>
    <row r="10" spans="1:6" ht="27" customHeight="1" x14ac:dyDescent="0.2">
      <c r="A10" s="35" t="s">
        <v>117</v>
      </c>
      <c r="B10" s="35" t="s">
        <v>62</v>
      </c>
      <c r="C10" s="35" t="s">
        <v>149</v>
      </c>
      <c r="D10" s="35" t="s">
        <v>150</v>
      </c>
      <c r="E10" s="35" t="s">
        <v>121</v>
      </c>
      <c r="F10" s="36"/>
    </row>
    <row r="11" spans="1:6" s="87" customFormat="1" hidden="1" x14ac:dyDescent="0.2">
      <c r="A11" s="137"/>
      <c r="B11" s="134"/>
      <c r="C11" s="138"/>
      <c r="D11" s="138"/>
      <c r="E11" s="139"/>
      <c r="F11" s="3"/>
    </row>
    <row r="12" spans="1:6" s="87" customFormat="1" x14ac:dyDescent="0.2">
      <c r="A12" s="153">
        <v>44044</v>
      </c>
      <c r="B12" s="154">
        <v>37.68</v>
      </c>
      <c r="C12" s="158" t="s">
        <v>174</v>
      </c>
      <c r="D12" s="158" t="s">
        <v>175</v>
      </c>
      <c r="E12" s="159" t="s">
        <v>176</v>
      </c>
      <c r="F12" s="3"/>
    </row>
    <row r="13" spans="1:6" s="87" customFormat="1" x14ac:dyDescent="0.2">
      <c r="A13" s="153">
        <v>44075</v>
      </c>
      <c r="B13" s="154">
        <v>37.380000000000003</v>
      </c>
      <c r="C13" s="158" t="s">
        <v>174</v>
      </c>
      <c r="D13" s="158" t="s">
        <v>177</v>
      </c>
      <c r="E13" s="159" t="s">
        <v>176</v>
      </c>
      <c r="F13" s="3"/>
    </row>
    <row r="14" spans="1:6" s="87" customFormat="1" x14ac:dyDescent="0.2">
      <c r="A14" s="153">
        <v>44105</v>
      </c>
      <c r="B14" s="154">
        <v>36.799999999999997</v>
      </c>
      <c r="C14" s="158" t="s">
        <v>174</v>
      </c>
      <c r="D14" s="158" t="s">
        <v>178</v>
      </c>
      <c r="E14" s="159" t="s">
        <v>176</v>
      </c>
      <c r="F14" s="3"/>
    </row>
    <row r="15" spans="1:6" s="87" customFormat="1" x14ac:dyDescent="0.2">
      <c r="A15" s="153">
        <v>44136</v>
      </c>
      <c r="B15" s="154">
        <v>37.380000000000003</v>
      </c>
      <c r="C15" s="158" t="s">
        <v>174</v>
      </c>
      <c r="D15" s="158" t="s">
        <v>179</v>
      </c>
      <c r="E15" s="159" t="s">
        <v>176</v>
      </c>
      <c r="F15" s="3"/>
    </row>
    <row r="16" spans="1:6" s="87" customFormat="1" x14ac:dyDescent="0.2">
      <c r="A16" s="153">
        <v>44166</v>
      </c>
      <c r="B16" s="154">
        <v>37.380000000000003</v>
      </c>
      <c r="C16" s="158" t="s">
        <v>174</v>
      </c>
      <c r="D16" s="158" t="s">
        <v>180</v>
      </c>
      <c r="E16" s="159" t="s">
        <v>176</v>
      </c>
      <c r="F16" s="3"/>
    </row>
    <row r="17" spans="1:6" s="87" customFormat="1" x14ac:dyDescent="0.2">
      <c r="A17" s="153">
        <v>44197</v>
      </c>
      <c r="B17" s="154">
        <v>37.19</v>
      </c>
      <c r="C17" s="158" t="s">
        <v>174</v>
      </c>
      <c r="D17" s="158" t="s">
        <v>222</v>
      </c>
      <c r="E17" s="159" t="s">
        <v>176</v>
      </c>
      <c r="F17" s="3"/>
    </row>
    <row r="18" spans="1:6" s="87" customFormat="1" x14ac:dyDescent="0.2">
      <c r="A18" s="153">
        <v>44228</v>
      </c>
      <c r="B18" s="154">
        <v>36.99</v>
      </c>
      <c r="C18" s="158" t="s">
        <v>174</v>
      </c>
      <c r="D18" s="158" t="s">
        <v>224</v>
      </c>
      <c r="E18" s="159" t="s">
        <v>176</v>
      </c>
      <c r="F18" s="3"/>
    </row>
    <row r="19" spans="1:6" s="87" customFormat="1" x14ac:dyDescent="0.2">
      <c r="A19" s="153">
        <v>44256</v>
      </c>
      <c r="B19" s="154">
        <v>37.380000000000003</v>
      </c>
      <c r="C19" s="158" t="s">
        <v>174</v>
      </c>
      <c r="D19" s="158" t="s">
        <v>223</v>
      </c>
      <c r="E19" s="159" t="s">
        <v>176</v>
      </c>
      <c r="F19" s="3"/>
    </row>
    <row r="20" spans="1:6" s="87" customFormat="1" x14ac:dyDescent="0.2">
      <c r="A20" s="153">
        <v>44287</v>
      </c>
      <c r="B20" s="154">
        <v>33.96</v>
      </c>
      <c r="C20" s="158" t="s">
        <v>174</v>
      </c>
      <c r="D20" s="158" t="s">
        <v>225</v>
      </c>
      <c r="E20" s="159" t="s">
        <v>176</v>
      </c>
      <c r="F20" s="3"/>
    </row>
    <row r="21" spans="1:6" s="87" customFormat="1" x14ac:dyDescent="0.2">
      <c r="A21" s="153">
        <v>44317</v>
      </c>
      <c r="B21" s="154">
        <v>39.049999999999997</v>
      </c>
      <c r="C21" s="158" t="s">
        <v>174</v>
      </c>
      <c r="D21" s="158" t="s">
        <v>226</v>
      </c>
      <c r="E21" s="159" t="s">
        <v>176</v>
      </c>
      <c r="F21" s="3"/>
    </row>
    <row r="22" spans="1:6" s="87" customFormat="1" x14ac:dyDescent="0.2">
      <c r="A22" s="157">
        <v>44348</v>
      </c>
      <c r="B22" s="154">
        <v>36.99</v>
      </c>
      <c r="C22" s="158" t="s">
        <v>174</v>
      </c>
      <c r="D22" s="158" t="s">
        <v>227</v>
      </c>
      <c r="E22" s="159" t="s">
        <v>176</v>
      </c>
      <c r="F22" s="3"/>
    </row>
    <row r="23" spans="1:6" s="87" customFormat="1" x14ac:dyDescent="0.2">
      <c r="A23" s="157">
        <v>44378</v>
      </c>
      <c r="B23" s="154">
        <v>36.99</v>
      </c>
      <c r="C23" s="158" t="s">
        <v>174</v>
      </c>
      <c r="D23" s="158" t="s">
        <v>228</v>
      </c>
      <c r="E23" s="159" t="s">
        <v>176</v>
      </c>
      <c r="F23" s="3"/>
    </row>
    <row r="24" spans="1:6" s="87" customFormat="1" x14ac:dyDescent="0.2">
      <c r="A24" s="157">
        <v>44300</v>
      </c>
      <c r="B24" s="154">
        <v>431.25</v>
      </c>
      <c r="C24" s="158" t="s">
        <v>232</v>
      </c>
      <c r="D24" s="158" t="s">
        <v>233</v>
      </c>
      <c r="E24" s="159" t="s">
        <v>176</v>
      </c>
      <c r="F24" s="3"/>
    </row>
    <row r="25" spans="1:6" s="165" customFormat="1" x14ac:dyDescent="0.2">
      <c r="A25" s="168">
        <v>44349</v>
      </c>
      <c r="B25" s="167">
        <v>431.25</v>
      </c>
      <c r="C25" s="165" t="s">
        <v>232</v>
      </c>
      <c r="D25" s="165" t="s">
        <v>233</v>
      </c>
      <c r="E25" s="159" t="s">
        <v>176</v>
      </c>
      <c r="F25" s="166"/>
    </row>
    <row r="26" spans="1:6" s="87" customFormat="1" hidden="1" x14ac:dyDescent="0.2">
      <c r="A26" s="137"/>
      <c r="B26" s="134"/>
      <c r="C26" s="138"/>
      <c r="D26" s="138"/>
      <c r="E26" s="139"/>
      <c r="F26" s="3"/>
    </row>
    <row r="27" spans="1:6" ht="34.5" customHeight="1" x14ac:dyDescent="0.2">
      <c r="A27" s="88" t="s">
        <v>151</v>
      </c>
      <c r="B27" s="97">
        <f>SUM(B11:B26)</f>
        <v>1307.67</v>
      </c>
      <c r="C27" s="106" t="str">
        <f>IF(SUBTOTAL(3,B11:B26)=SUBTOTAL(103,B11:B26),'Summary and sign-off'!$A$48,'Summary and sign-off'!$A$49)</f>
        <v>Check - there are no hidden rows with data</v>
      </c>
      <c r="D27" s="177" t="str">
        <f>IF('Summary and sign-off'!F59='Summary and sign-off'!F54,'Summary and sign-off'!A51,'Summary and sign-off'!A50)</f>
        <v>Check - each entry provides sufficient information</v>
      </c>
      <c r="E27" s="177"/>
      <c r="F27" s="37"/>
    </row>
    <row r="28" spans="1:6" ht="14.1" customHeight="1" x14ac:dyDescent="0.2">
      <c r="A28" s="38"/>
      <c r="B28" s="27"/>
      <c r="C28" s="20"/>
      <c r="D28" s="20"/>
      <c r="E28" s="20"/>
      <c r="F28" s="24"/>
    </row>
    <row r="29" spans="1:6" x14ac:dyDescent="0.2">
      <c r="A29" s="21" t="s">
        <v>152</v>
      </c>
      <c r="B29" s="20"/>
      <c r="C29" s="20"/>
      <c r="D29" s="20"/>
      <c r="E29" s="20"/>
      <c r="F29" s="24"/>
    </row>
    <row r="30" spans="1:6" ht="12.6" customHeight="1" x14ac:dyDescent="0.2">
      <c r="A30" s="23" t="s">
        <v>131</v>
      </c>
      <c r="B30" s="20"/>
      <c r="C30" s="20"/>
      <c r="D30" s="20"/>
      <c r="E30" s="20"/>
      <c r="F30" s="24"/>
    </row>
    <row r="31" spans="1:6" x14ac:dyDescent="0.2">
      <c r="A31" s="23" t="s">
        <v>79</v>
      </c>
      <c r="B31" s="25"/>
      <c r="C31" s="26"/>
      <c r="D31" s="26"/>
      <c r="E31" s="26"/>
      <c r="F31" s="27"/>
    </row>
    <row r="32" spans="1:6" x14ac:dyDescent="0.2">
      <c r="A32" s="31" t="s">
        <v>145</v>
      </c>
      <c r="B32" s="32"/>
      <c r="C32" s="27"/>
      <c r="D32" s="27"/>
      <c r="E32" s="27"/>
      <c r="F32" s="27"/>
    </row>
    <row r="33" spans="1:6" ht="12.75" customHeight="1" x14ac:dyDescent="0.2">
      <c r="A33" s="31" t="s">
        <v>146</v>
      </c>
      <c r="B33" s="39"/>
      <c r="C33" s="33"/>
      <c r="D33" s="33"/>
      <c r="E33" s="33"/>
      <c r="F33" s="33"/>
    </row>
    <row r="34" spans="1:6" x14ac:dyDescent="0.2">
      <c r="A34" s="38"/>
      <c r="B34" s="40"/>
      <c r="C34" s="20"/>
      <c r="D34" s="20"/>
      <c r="E34" s="20"/>
      <c r="F34" s="38"/>
    </row>
    <row r="35" spans="1:6" hidden="1" x14ac:dyDescent="0.2">
      <c r="A35" s="20"/>
      <c r="B35" s="20"/>
      <c r="C35" s="20"/>
      <c r="D35" s="20"/>
      <c r="E35" s="38"/>
    </row>
    <row r="36" spans="1:6" ht="12.75" hidden="1" customHeight="1" x14ac:dyDescent="0.2"/>
    <row r="37" spans="1:6" hidden="1" x14ac:dyDescent="0.2">
      <c r="A37" s="41"/>
      <c r="B37" s="41"/>
      <c r="C37" s="41"/>
      <c r="D37" s="41"/>
      <c r="E37" s="41"/>
      <c r="F37" s="24"/>
    </row>
    <row r="38" spans="1:6" hidden="1" x14ac:dyDescent="0.2">
      <c r="A38" s="41"/>
      <c r="B38" s="41"/>
      <c r="C38" s="41"/>
      <c r="D38" s="41"/>
      <c r="E38" s="41"/>
      <c r="F38" s="24"/>
    </row>
    <row r="39" spans="1:6" hidden="1" x14ac:dyDescent="0.2">
      <c r="A39" s="41"/>
      <c r="B39" s="41"/>
      <c r="C39" s="41"/>
      <c r="D39" s="41"/>
      <c r="E39" s="41"/>
      <c r="F39" s="24"/>
    </row>
    <row r="40" spans="1:6" hidden="1" x14ac:dyDescent="0.2">
      <c r="A40" s="41"/>
      <c r="B40" s="41"/>
      <c r="C40" s="41"/>
      <c r="D40" s="41"/>
      <c r="E40" s="41"/>
      <c r="F40" s="24"/>
    </row>
    <row r="41" spans="1:6" hidden="1" x14ac:dyDescent="0.2">
      <c r="A41" s="41"/>
      <c r="B41" s="41"/>
      <c r="C41" s="41"/>
      <c r="D41" s="41"/>
      <c r="E41" s="41"/>
      <c r="F41" s="24"/>
    </row>
  </sheetData>
  <sheetProtection sheet="1" formatCells="0" insertRows="0" deleteRows="0"/>
  <mergeCells count="10">
    <mergeCell ref="D27:E27"/>
    <mergeCell ref="B6:E6"/>
    <mergeCell ref="B5:E5"/>
    <mergeCell ref="B7:E7"/>
    <mergeCell ref="A1:E1"/>
    <mergeCell ref="B2:E2"/>
    <mergeCell ref="B3:E3"/>
    <mergeCell ref="B4:E4"/>
    <mergeCell ref="A9:E9"/>
    <mergeCell ref="A8:E8"/>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6" xr:uid="{00000000-0002-0000-04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A24 A23" xr:uid="{687D4BD6-8F5F-4681-B352-360D3908846F}">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sign-off'!$A$47</xm:f>
          </x14:formula1>
          <xm:sqref>B26 B11:B24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45"/>
  <sheetViews>
    <sheetView zoomScaleNormal="100" workbookViewId="0">
      <selection activeCell="B6" sqref="B6:F6"/>
    </sheetView>
  </sheetViews>
  <sheetFormatPr defaultColWidth="0" defaultRowHeight="12.75" zeroHeight="1" x14ac:dyDescent="0.2"/>
  <cols>
    <col min="1" max="1" width="35.7109375" style="16" customWidth="1"/>
    <col min="2" max="2" width="46.85546875" style="16" customWidth="1"/>
    <col min="3" max="3" width="22.140625" style="16" customWidth="1"/>
    <col min="4" max="4" width="25.42578125" style="16" customWidth="1"/>
    <col min="5" max="6" width="35.7109375" style="16" customWidth="1"/>
    <col min="7" max="7" width="38" style="16" customWidth="1"/>
    <col min="8" max="10" width="9.140625" style="16" hidden="1" customWidth="1"/>
    <col min="11" max="15" width="0" style="16" hidden="1" customWidth="1"/>
    <col min="16" max="16384" width="0" style="16" hidden="1"/>
  </cols>
  <sheetData>
    <row r="1" spans="1:6" ht="26.25" customHeight="1" x14ac:dyDescent="0.2">
      <c r="A1" s="173" t="s">
        <v>153</v>
      </c>
      <c r="B1" s="173"/>
      <c r="C1" s="173"/>
      <c r="D1" s="173"/>
      <c r="E1" s="173"/>
      <c r="F1" s="173"/>
    </row>
    <row r="2" spans="1:6" ht="21" customHeight="1" x14ac:dyDescent="0.2">
      <c r="A2" s="4" t="s">
        <v>52</v>
      </c>
      <c r="B2" s="176" t="str">
        <f>'Summary and sign-off'!B2:F2</f>
        <v>Land Information New Zealand</v>
      </c>
      <c r="C2" s="176"/>
      <c r="D2" s="176"/>
      <c r="E2" s="176"/>
      <c r="F2" s="176"/>
    </row>
    <row r="3" spans="1:6" ht="21" customHeight="1" x14ac:dyDescent="0.2">
      <c r="A3" s="4" t="s">
        <v>110</v>
      </c>
      <c r="B3" s="176" t="str">
        <f>'Summary and sign-off'!B3:F3</f>
        <v>Gaye Searancke</v>
      </c>
      <c r="C3" s="176"/>
      <c r="D3" s="176"/>
      <c r="E3" s="176"/>
      <c r="F3" s="176"/>
    </row>
    <row r="4" spans="1:6" ht="21" customHeight="1" x14ac:dyDescent="0.2">
      <c r="A4" s="4" t="s">
        <v>111</v>
      </c>
      <c r="B4" s="176">
        <f>'Summary and sign-off'!B4:F4</f>
        <v>44013</v>
      </c>
      <c r="C4" s="176"/>
      <c r="D4" s="176"/>
      <c r="E4" s="176"/>
      <c r="F4" s="176"/>
    </row>
    <row r="5" spans="1:6" ht="21" customHeight="1" x14ac:dyDescent="0.2">
      <c r="A5" s="4" t="s">
        <v>112</v>
      </c>
      <c r="B5" s="176">
        <f>'Summary and sign-off'!B5:F5</f>
        <v>44377</v>
      </c>
      <c r="C5" s="176"/>
      <c r="D5" s="176"/>
      <c r="E5" s="176"/>
      <c r="F5" s="176"/>
    </row>
    <row r="6" spans="1:6" ht="21" customHeight="1" x14ac:dyDescent="0.2">
      <c r="A6" s="4" t="s">
        <v>154</v>
      </c>
      <c r="B6" s="171" t="s">
        <v>81</v>
      </c>
      <c r="C6" s="171"/>
      <c r="D6" s="171"/>
      <c r="E6" s="171"/>
      <c r="F6" s="171"/>
    </row>
    <row r="7" spans="1:6" ht="21" customHeight="1" x14ac:dyDescent="0.2">
      <c r="A7" s="4" t="s">
        <v>56</v>
      </c>
      <c r="B7" s="171" t="s">
        <v>83</v>
      </c>
      <c r="C7" s="171"/>
      <c r="D7" s="171"/>
      <c r="E7" s="171"/>
      <c r="F7" s="171"/>
    </row>
    <row r="8" spans="1:6" ht="36" customHeight="1" x14ac:dyDescent="0.2">
      <c r="A8" s="180" t="s">
        <v>155</v>
      </c>
      <c r="B8" s="180"/>
      <c r="C8" s="180"/>
      <c r="D8" s="180"/>
      <c r="E8" s="180"/>
      <c r="F8" s="180"/>
    </row>
    <row r="9" spans="1:6" ht="36" customHeight="1" x14ac:dyDescent="0.2">
      <c r="A9" s="188" t="s">
        <v>156</v>
      </c>
      <c r="B9" s="189"/>
      <c r="C9" s="189"/>
      <c r="D9" s="189"/>
      <c r="E9" s="189"/>
      <c r="F9" s="189"/>
    </row>
    <row r="10" spans="1:6" ht="39" customHeight="1" x14ac:dyDescent="0.2">
      <c r="A10" s="35" t="s">
        <v>117</v>
      </c>
      <c r="B10" s="147" t="s">
        <v>157</v>
      </c>
      <c r="C10" s="147" t="s">
        <v>158</v>
      </c>
      <c r="D10" s="147" t="s">
        <v>159</v>
      </c>
      <c r="E10" s="147" t="s">
        <v>160</v>
      </c>
      <c r="F10" s="147" t="s">
        <v>161</v>
      </c>
    </row>
    <row r="11" spans="1:6" s="87" customFormat="1" hidden="1" x14ac:dyDescent="0.2">
      <c r="A11" s="133"/>
      <c r="B11" s="138"/>
      <c r="C11" s="140"/>
      <c r="D11" s="138"/>
      <c r="E11" s="141"/>
      <c r="F11" s="139"/>
    </row>
    <row r="12" spans="1:6" s="87" customFormat="1" ht="38.25" x14ac:dyDescent="0.2">
      <c r="A12" s="153">
        <v>44182</v>
      </c>
      <c r="B12" s="160" t="s">
        <v>172</v>
      </c>
      <c r="C12" s="161" t="s">
        <v>96</v>
      </c>
      <c r="D12" s="160" t="s">
        <v>171</v>
      </c>
      <c r="E12" s="162" t="s">
        <v>91</v>
      </c>
      <c r="F12" s="163"/>
    </row>
    <row r="13" spans="1:6" s="87" customFormat="1" ht="25.5" x14ac:dyDescent="0.2">
      <c r="A13" s="153">
        <v>44216</v>
      </c>
      <c r="B13" s="160" t="s">
        <v>203</v>
      </c>
      <c r="C13" s="161" t="s">
        <v>96</v>
      </c>
      <c r="D13" s="160" t="s">
        <v>202</v>
      </c>
      <c r="E13" s="162" t="s">
        <v>91</v>
      </c>
      <c r="F13" s="163"/>
    </row>
    <row r="14" spans="1:6" s="87" customFormat="1" x14ac:dyDescent="0.2">
      <c r="A14" s="153"/>
      <c r="B14" s="160"/>
      <c r="C14" s="161"/>
      <c r="D14" s="160"/>
      <c r="E14" s="162"/>
      <c r="F14" s="163"/>
    </row>
    <row r="15" spans="1:6" s="87" customFormat="1" x14ac:dyDescent="0.2">
      <c r="A15" s="153"/>
      <c r="B15" s="160"/>
      <c r="C15" s="161"/>
      <c r="D15" s="160"/>
      <c r="E15" s="162"/>
      <c r="F15" s="163"/>
    </row>
    <row r="16" spans="1:6" s="87" customFormat="1" x14ac:dyDescent="0.2">
      <c r="A16" s="153"/>
      <c r="B16" s="160"/>
      <c r="C16" s="161"/>
      <c r="D16" s="160"/>
      <c r="E16" s="162"/>
      <c r="F16" s="163"/>
    </row>
    <row r="17" spans="1:7" s="87" customFormat="1" x14ac:dyDescent="0.2">
      <c r="A17" s="153"/>
      <c r="B17" s="160"/>
      <c r="C17" s="161"/>
      <c r="D17" s="160"/>
      <c r="E17" s="162"/>
      <c r="F17" s="163"/>
    </row>
    <row r="18" spans="1:7" s="87" customFormat="1" x14ac:dyDescent="0.2">
      <c r="A18" s="153"/>
      <c r="B18" s="160"/>
      <c r="C18" s="161"/>
      <c r="D18" s="160"/>
      <c r="E18" s="162"/>
      <c r="F18" s="163"/>
    </row>
    <row r="19" spans="1:7" s="87" customFormat="1" x14ac:dyDescent="0.2">
      <c r="A19" s="153"/>
      <c r="B19" s="160"/>
      <c r="C19" s="161"/>
      <c r="D19" s="160"/>
      <c r="E19" s="162"/>
      <c r="F19" s="163"/>
    </row>
    <row r="20" spans="1:7" s="87" customFormat="1" x14ac:dyDescent="0.2">
      <c r="A20" s="153"/>
      <c r="B20" s="160"/>
      <c r="C20" s="161"/>
      <c r="D20" s="160"/>
      <c r="E20" s="162"/>
      <c r="F20" s="163"/>
    </row>
    <row r="21" spans="1:7" s="87" customFormat="1" x14ac:dyDescent="0.2">
      <c r="A21" s="153"/>
      <c r="B21" s="160"/>
      <c r="C21" s="161"/>
      <c r="D21" s="160"/>
      <c r="E21" s="162"/>
      <c r="F21" s="163"/>
    </row>
    <row r="22" spans="1:7" s="87" customFormat="1" x14ac:dyDescent="0.2">
      <c r="A22" s="153"/>
      <c r="B22" s="160"/>
      <c r="C22" s="161"/>
      <c r="D22" s="160"/>
      <c r="E22" s="162"/>
      <c r="F22" s="163"/>
    </row>
    <row r="23" spans="1:7" s="87" customFormat="1" x14ac:dyDescent="0.2">
      <c r="A23" s="153"/>
      <c r="B23" s="160"/>
      <c r="C23" s="161"/>
      <c r="D23" s="160"/>
      <c r="E23" s="162"/>
      <c r="F23" s="163"/>
    </row>
    <row r="24" spans="1:7" s="87" customFormat="1" hidden="1" x14ac:dyDescent="0.2">
      <c r="A24" s="133"/>
      <c r="B24" s="138"/>
      <c r="C24" s="140"/>
      <c r="D24" s="138"/>
      <c r="E24" s="141"/>
      <c r="F24" s="139"/>
    </row>
    <row r="25" spans="1:7" ht="34.5" customHeight="1" x14ac:dyDescent="0.2">
      <c r="A25" s="148" t="s">
        <v>162</v>
      </c>
      <c r="B25" s="149" t="s">
        <v>163</v>
      </c>
      <c r="C25" s="150">
        <f>C26+C27</f>
        <v>2</v>
      </c>
      <c r="D25" s="151" t="str">
        <f>IF(SUBTOTAL(3,C11:C24)=SUBTOTAL(103,C11:C24),'Summary and sign-off'!$A$48,'Summary and sign-off'!$A$49)</f>
        <v>Check - there are no hidden rows with data</v>
      </c>
      <c r="E25" s="177" t="str">
        <f>IF('Summary and sign-off'!F60='Summary and sign-off'!F54,'Summary and sign-off'!A52,'Summary and sign-off'!A50)</f>
        <v>Check - each entry provides sufficient information</v>
      </c>
      <c r="F25" s="177"/>
      <c r="G25" s="87"/>
    </row>
    <row r="26" spans="1:7" ht="25.5" customHeight="1" x14ac:dyDescent="0.25">
      <c r="A26" s="89"/>
      <c r="B26" s="90" t="s">
        <v>96</v>
      </c>
      <c r="C26" s="91">
        <f>COUNTIF(C11:C24,'Summary and sign-off'!A45)</f>
        <v>2</v>
      </c>
      <c r="D26" s="17"/>
      <c r="E26" s="18"/>
      <c r="F26" s="19"/>
    </row>
    <row r="27" spans="1:7" ht="25.5" customHeight="1" x14ac:dyDescent="0.25">
      <c r="A27" s="89"/>
      <c r="B27" s="90" t="s">
        <v>97</v>
      </c>
      <c r="C27" s="91">
        <f>COUNTIF(C11:C24,'Summary and sign-off'!A46)</f>
        <v>0</v>
      </c>
      <c r="D27" s="17"/>
      <c r="E27" s="18"/>
      <c r="F27" s="19"/>
    </row>
    <row r="28" spans="1:7" x14ac:dyDescent="0.2">
      <c r="A28" s="20"/>
      <c r="B28" s="21"/>
      <c r="C28" s="20"/>
      <c r="D28" s="22"/>
      <c r="E28" s="22"/>
      <c r="F28" s="20"/>
    </row>
    <row r="29" spans="1:7" x14ac:dyDescent="0.2">
      <c r="A29" s="21" t="s">
        <v>152</v>
      </c>
      <c r="B29" s="21"/>
      <c r="C29" s="21"/>
      <c r="D29" s="21"/>
      <c r="E29" s="21"/>
      <c r="F29" s="21"/>
    </row>
    <row r="30" spans="1:7" ht="12.6" customHeight="1" x14ac:dyDescent="0.2">
      <c r="A30" s="23" t="s">
        <v>131</v>
      </c>
      <c r="B30" s="20"/>
      <c r="C30" s="20"/>
      <c r="D30" s="20"/>
      <c r="E30" s="20"/>
      <c r="F30" s="24"/>
    </row>
    <row r="31" spans="1:7" x14ac:dyDescent="0.2">
      <c r="A31" s="23" t="s">
        <v>79</v>
      </c>
      <c r="B31" s="25"/>
      <c r="C31" s="26"/>
      <c r="D31" s="26"/>
      <c r="E31" s="26"/>
      <c r="F31" s="27"/>
    </row>
    <row r="32" spans="1:7" x14ac:dyDescent="0.2">
      <c r="A32" s="23" t="s">
        <v>164</v>
      </c>
      <c r="B32" s="28"/>
      <c r="C32" s="28"/>
      <c r="D32" s="28"/>
      <c r="E32" s="28"/>
      <c r="F32" s="28"/>
    </row>
    <row r="33" spans="1:6" ht="12.75" customHeight="1" x14ac:dyDescent="0.2">
      <c r="A33" s="23" t="s">
        <v>165</v>
      </c>
      <c r="B33" s="20"/>
      <c r="C33" s="20"/>
      <c r="D33" s="20"/>
      <c r="E33" s="20"/>
      <c r="F33" s="20"/>
    </row>
    <row r="34" spans="1:6" ht="12.95" customHeight="1" x14ac:dyDescent="0.2">
      <c r="A34" s="29" t="s">
        <v>166</v>
      </c>
      <c r="B34" s="30"/>
      <c r="C34" s="30"/>
      <c r="D34" s="30"/>
      <c r="E34" s="30"/>
      <c r="F34" s="30"/>
    </row>
    <row r="35" spans="1:6" x14ac:dyDescent="0.2">
      <c r="A35" s="31" t="s">
        <v>167</v>
      </c>
      <c r="B35" s="32"/>
      <c r="C35" s="27"/>
      <c r="D35" s="27"/>
      <c r="E35" s="27"/>
      <c r="F35" s="27"/>
    </row>
    <row r="36" spans="1:6" ht="12.75" customHeight="1" x14ac:dyDescent="0.2">
      <c r="A36" s="31" t="s">
        <v>146</v>
      </c>
      <c r="B36" s="23"/>
      <c r="C36" s="33"/>
      <c r="D36" s="33"/>
      <c r="E36" s="33"/>
      <c r="F36" s="33"/>
    </row>
    <row r="37" spans="1:6" ht="12.75" customHeight="1" x14ac:dyDescent="0.2">
      <c r="A37" s="23"/>
      <c r="B37" s="23"/>
      <c r="C37" s="33"/>
      <c r="D37" s="33"/>
      <c r="E37" s="33"/>
      <c r="F37" s="33"/>
    </row>
    <row r="38" spans="1:6" ht="12.75" hidden="1" customHeight="1" x14ac:dyDescent="0.2">
      <c r="A38" s="23"/>
      <c r="B38" s="23"/>
      <c r="C38" s="33"/>
      <c r="D38" s="33"/>
      <c r="E38" s="33"/>
      <c r="F38" s="33"/>
    </row>
    <row r="41" spans="1:6" hidden="1" x14ac:dyDescent="0.2">
      <c r="A41" s="21"/>
      <c r="B41" s="21"/>
      <c r="C41" s="21"/>
      <c r="D41" s="21"/>
      <c r="E41" s="21"/>
      <c r="F41" s="21"/>
    </row>
    <row r="42" spans="1:6" hidden="1" x14ac:dyDescent="0.2">
      <c r="A42" s="21"/>
      <c r="B42" s="21"/>
      <c r="C42" s="21"/>
      <c r="D42" s="21"/>
      <c r="E42" s="21"/>
      <c r="F42" s="21"/>
    </row>
    <row r="43" spans="1:6" hidden="1" x14ac:dyDescent="0.2">
      <c r="A43" s="21"/>
      <c r="B43" s="21"/>
      <c r="C43" s="21"/>
      <c r="D43" s="21"/>
      <c r="E43" s="21"/>
      <c r="F43" s="21"/>
    </row>
    <row r="44" spans="1:6" hidden="1" x14ac:dyDescent="0.2">
      <c r="A44" s="21"/>
      <c r="B44" s="21"/>
      <c r="C44" s="21"/>
      <c r="D44" s="21"/>
      <c r="E44" s="21"/>
      <c r="F44" s="21"/>
    </row>
    <row r="45" spans="1:6" hidden="1" x14ac:dyDescent="0.2">
      <c r="A45" s="21"/>
      <c r="B45" s="21"/>
      <c r="C45" s="21"/>
      <c r="D45" s="21"/>
      <c r="E45" s="21"/>
      <c r="F45" s="21"/>
    </row>
  </sheetData>
  <sheetProtection sheet="1" formatCells="0" insertRows="0" deleteRows="0"/>
  <dataConsolidate/>
  <mergeCells count="10">
    <mergeCell ref="E25:F25"/>
    <mergeCell ref="A8:F8"/>
    <mergeCell ref="A1:F1"/>
    <mergeCell ref="A9:F9"/>
    <mergeCell ref="B2:F2"/>
    <mergeCell ref="B3:F3"/>
    <mergeCell ref="B4:F4"/>
    <mergeCell ref="B7:F7"/>
    <mergeCell ref="B5:F5"/>
    <mergeCell ref="B6:F6"/>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E2AC63DE-68EE-4701-85B3-49225E7647B2}">
      <formula1>$B$4</formula1>
      <formula2>$B$5</formula2>
    </dataValidation>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xr:uid="{00000000-0002-0000-0500-000002000000}">
          <x14:formula1>
            <xm:f>'Summary and sign-off'!$A$45:$A$46</xm:f>
          </x14:formula1>
          <xm:sqref>C11:C24</xm:sqref>
        </x14:dataValidation>
        <x14:dataValidation type="list" errorStyle="information" operator="greaterThan" allowBlank="1" showInputMessage="1" prompt="Provide specific $ value if possible" xr:uid="{00000000-0002-0000-0500-000003000000}">
          <x14:formula1>
            <xm:f>'Summary and sign-off'!$A$39:$A$44</xm:f>
          </x14:formula1>
          <xm:sqref>E11:E24</xm:sqref>
        </x14:dataValidation>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ManageDocument" ma:contentTypeID="0x01010054669F8639DE294E941D1F01D6045AA9004910BA11A4C5304E8E4C6F9EFF2E939A" ma:contentTypeVersion="499" ma:contentTypeDescription="" ma:contentTypeScope="" ma:versionID="699770b491cfce24a26714b4b57606e3">
  <xsd:schema xmlns:xsd="http://www.w3.org/2001/XMLSchema" xmlns:xs="http://www.w3.org/2001/XMLSchema" xmlns:p="http://schemas.microsoft.com/office/2006/metadata/properties" xmlns:ns2="12165527-d881-4234-97f9-ee139a3f0c31" targetNamespace="http://schemas.microsoft.com/office/2006/metadata/properties" ma:root="true" ma:fieldsID="4545a69ead8714916461d255f032afb7" ns2:_="">
    <xsd:import namespace="12165527-d881-4234-97f9-ee139a3f0c31"/>
    <xsd:element name="properties">
      <xsd:complexType>
        <xsd:sequence>
          <xsd:element name="documentManagement">
            <xsd:complexType>
              <xsd:all>
                <xsd:element ref="ns2:Business_x0020_Unit" minOccurs="0"/>
                <xsd:element ref="ns2:Cabinet_x0020_Committee" minOccurs="0"/>
                <xsd:element ref="ns2:Class" minOccurs="0"/>
                <xsd:element ref="ns2:DOCNUM" minOccurs="0"/>
                <xsd:element ref="ns2:Endorsement" minOccurs="0"/>
                <xsd:element ref="ns2:File_x0020_No" minOccurs="0"/>
                <xsd:element ref="ns2:Precedents" minOccurs="0"/>
                <xsd:element ref="ns2:Key_x0020_Version" minOccurs="0"/>
                <xsd:element ref="ns2:SubClass" minOccurs="0"/>
                <xsd:element ref="ns2:RM_x0020_DOC_x0020_ID" minOccurs="0"/>
                <xsd:element ref="ns2:Sec_x0020_Review" minOccurs="0"/>
                <xsd:element ref="ns2:Security_x0020_Classification" minOccurs="0"/>
                <xsd:element ref="ns2:iManageAuthor"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165527-d881-4234-97f9-ee139a3f0c31" elementFormDefault="qualified">
    <xsd:import namespace="http://schemas.microsoft.com/office/2006/documentManagement/types"/>
    <xsd:import namespace="http://schemas.microsoft.com/office/infopath/2007/PartnerControls"/>
    <xsd:element name="Business_x0020_Unit" ma:index="8" nillable="true" ma:displayName="Business Unit" ma:format="Dropdown" ma:internalName="Business_x0020_Unit">
      <xsd:simpleType>
        <xsd:union memberTypes="dms:Text">
          <xsd:simpleType>
            <xsd:restriction base="dms:Choice">
              <xsd:enumeration value="BCS"/>
            </xsd:restriction>
          </xsd:simpleType>
        </xsd:union>
      </xsd:simpleType>
    </xsd:element>
    <xsd:element name="Cabinet_x0020_Committee" ma:index="9" nillable="true" ma:displayName="Cabinet Committee" ma:format="Dropdown" ma:internalName="Cabinet_x0020_Committee">
      <xsd:simpleType>
        <xsd:union memberTypes="dms:Text">
          <xsd:simpleType>
            <xsd:restriction base="dms:Choice">
              <xsd:enumeration value="Appointments and Honours"/>
            </xsd:restriction>
          </xsd:simpleType>
        </xsd:union>
      </xsd:simpleType>
    </xsd:element>
    <xsd:element name="Class" ma:index="10" nillable="true" ma:displayName="Class" ma:format="Dropdown" ma:internalName="Class">
      <xsd:simpleType>
        <xsd:union memberTypes="dms:Text">
          <xsd:simpleType>
            <xsd:restriction base="dms:Choice">
              <xsd:enumeration value="ADVICE"/>
            </xsd:restriction>
          </xsd:simpleType>
        </xsd:union>
      </xsd:simpleType>
    </xsd:element>
    <xsd:element name="DOCNUM" ma:index="11" nillable="true" ma:displayName="DOCNUM" ma:internalName="DOCNUM">
      <xsd:simpleType>
        <xsd:restriction base="dms:Text">
          <xsd:maxLength value="255"/>
        </xsd:restriction>
      </xsd:simpleType>
    </xsd:element>
    <xsd:element name="Endorsement" ma:index="12" nillable="true" ma:displayName="Endorsement" ma:format="Dropdown" ma:internalName="Endorsement">
      <xsd:simpleType>
        <xsd:union memberTypes="dms:Text">
          <xsd:simpleType>
            <xsd:restriction base="dms:Choice">
              <xsd:enumeration value="Addressee Only"/>
            </xsd:restriction>
          </xsd:simpleType>
        </xsd:union>
      </xsd:simpleType>
    </xsd:element>
    <xsd:element name="File_x0020_No" ma:index="13" nillable="true" ma:displayName="File No" ma:internalName="File_x0020_No">
      <xsd:simpleType>
        <xsd:restriction base="dms:Text">
          <xsd:maxLength value="255"/>
        </xsd:restriction>
      </xsd:simpleType>
    </xsd:element>
    <xsd:element name="Precedents" ma:index="14" nillable="true" ma:displayName="Precedents" ma:format="Dropdown" ma:internalName="Precedents">
      <xsd:simpleType>
        <xsd:restriction base="dms:Choice">
          <xsd:enumeration value="ASHCROFTC"/>
        </xsd:restriction>
      </xsd:simpleType>
    </xsd:element>
    <xsd:element name="Key_x0020_Version" ma:index="15" nillable="true" ma:displayName="Key Version" ma:default="0" ma:internalName="Key_x0020_Version">
      <xsd:simpleType>
        <xsd:restriction base="dms:Boolean"/>
      </xsd:simpleType>
    </xsd:element>
    <xsd:element name="SubClass" ma:index="16" nillable="true" ma:displayName="SubClass" ma:format="Dropdown" ma:internalName="SubClass">
      <xsd:simpleType>
        <xsd:union memberTypes="dms:Text">
          <xsd:simpleType>
            <xsd:restriction base="dms:Choice">
              <xsd:enumeration value="MINISTER"/>
            </xsd:restriction>
          </xsd:simpleType>
        </xsd:union>
      </xsd:simpleType>
    </xsd:element>
    <xsd:element name="RM_x0020_DOC_x0020_ID" ma:index="17" nillable="true" ma:displayName="RM DOC ID" ma:internalName="RM_x0020_DOC_x0020_ID">
      <xsd:simpleType>
        <xsd:restriction base="dms:Text">
          <xsd:maxLength value="255"/>
        </xsd:restriction>
      </xsd:simpleType>
    </xsd:element>
    <xsd:element name="Sec_x0020_Review" ma:index="18" nillable="true" ma:displayName="Sec Review" ma:format="DateOnly" ma:internalName="Sec_x0020_Review">
      <xsd:simpleType>
        <xsd:restriction base="dms:DateTime"/>
      </xsd:simpleType>
    </xsd:element>
    <xsd:element name="Security_x0020_Classification" ma:index="19" nillable="true" ma:displayName="Security Classification" ma:format="Dropdown" ma:internalName="Security_x0020_Classification">
      <xsd:simpleType>
        <xsd:union memberTypes="dms:Text">
          <xsd:simpleType>
            <xsd:restriction base="dms:Choice">
              <xsd:enumeration value="BUDGET-SENSITIVE"/>
            </xsd:restriction>
          </xsd:simpleType>
        </xsd:union>
      </xsd:simpleType>
    </xsd:element>
    <xsd:element name="iManageAuthor" ma:index="21" nillable="true" ma:displayName="iManageAuthor" ma:internalName="iManageAuthor">
      <xsd:simpleType>
        <xsd:restriction base="dms:Text">
          <xsd:maxLength value="255"/>
        </xsd:restriction>
      </xsd:simpleType>
    </xsd:element>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20"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Key_x0020_Version xmlns="12165527-d881-4234-97f9-ee139a3f0c31">false</Key_x0020_Version>
    <DOCNUM xmlns="12165527-d881-4234-97f9-ee139a3f0c31" xsi:nil="true"/>
    <Business_x0020_Unit xmlns="12165527-d881-4234-97f9-ee139a3f0c31" xsi:nil="true"/>
    <Cabinet_x0020_Committee xmlns="12165527-d881-4234-97f9-ee139a3f0c31" xsi:nil="true"/>
    <Security_x0020_Classification xmlns="12165527-d881-4234-97f9-ee139a3f0c31" xsi:nil="true"/>
    <Endorsement xmlns="12165527-d881-4234-97f9-ee139a3f0c31" xsi:nil="true"/>
    <File_x0020_No xmlns="12165527-d881-4234-97f9-ee139a3f0c31" xsi:nil="true"/>
    <Class xmlns="12165527-d881-4234-97f9-ee139a3f0c31" xsi:nil="true"/>
    <Precedents xmlns="12165527-d881-4234-97f9-ee139a3f0c31" xsi:nil="true"/>
    <RM_x0020_DOC_x0020_ID xmlns="12165527-d881-4234-97f9-ee139a3f0c31" xsi:nil="true"/>
    <Sec_x0020_Review xmlns="12165527-d881-4234-97f9-ee139a3f0c31" xsi:nil="true"/>
    <SubClass xmlns="12165527-d881-4234-97f9-ee139a3f0c31" xsi:nil="true"/>
    <iManageAuthor xmlns="12165527-d881-4234-97f9-ee139a3f0c31" xsi:nil="true"/>
    <_dlc_DocId xmlns="12165527-d881-4234-97f9-ee139a3f0c31">SSCNZ-871057456-822237</_dlc_DocId>
    <_dlc_DocIdUrl xmlns="12165527-d881-4234-97f9-ee139a3f0c31">
      <Url>https://sscnz.sharepoint.com/sites/sscdms/66262/_layouts/15/DocIdRedir.aspx?ID=SSCNZ-871057456-822237</Url>
      <Description>SSCNZ-871057456-822237</Description>
    </_dlc_DocIdUrl>
  </documentManagement>
</p:properties>
</file>

<file path=customXml/item5.xml><?xml version="1.0" encoding="utf-8"?>
<metadata xmlns="http://www.objective.com/ecm/document/metadata/B2582851737C4640BA36565D556ECEA8" version="1.0.0">
  <systemFields>
    <field name="Objective-Id">
      <value order="0">A4326053</value>
    </field>
    <field name="Objective-Title">
      <value order="0">CE Expense disclosure - Gaye Searancke 01 July 2020 - 30 June 2021</value>
    </field>
    <field name="Objective-Description">
      <value order="0"/>
    </field>
    <field name="Objective-CreationStamp">
      <value order="0">2021-01-14T21:50:16Z</value>
    </field>
    <field name="Objective-IsApproved">
      <value order="0">false</value>
    </field>
    <field name="Objective-IsPublished">
      <value order="0">true</value>
    </field>
    <field name="Objective-DatePublished">
      <value order="0">2021-07-20T07:06:35Z</value>
    </field>
    <field name="Objective-ModificationStamp">
      <value order="0">2021-07-20T07:06:35Z</value>
    </field>
    <field name="Objective-Owner">
      <value order="0">Sally Grandy</value>
    </field>
    <field name="Objective-Path">
      <value order="0">LinZone Global Folder:LinZone File Plan:Corporate Administration:Team Administration:Chief Executive:Office of the CEO:Gaye Searancke, Chief Executive - 19 August 2019:Finance:CE Expense returns to SSC:Return_Twelve Months to June 2021</value>
    </field>
    <field name="Objective-Parent">
      <value order="0">Return_Twelve Months to June 2021</value>
    </field>
    <field name="Objective-State">
      <value order="0">Published</value>
    </field>
    <field name="Objective-VersionId">
      <value order="0">vA7326715</value>
    </field>
    <field name="Objective-Version">
      <value order="0">3.0</value>
    </field>
    <field name="Objective-VersionNumber">
      <value order="0">3</value>
    </field>
    <field name="Objective-VersionComment">
      <value order="0"/>
    </field>
    <field name="Objective-FileNumber">
      <value order="0">CAN-T15-01-05/158</value>
    </field>
    <field name="Objective-Classification">
      <value order="0"/>
    </field>
    <field name="Objective-Caveats">
      <value order="0"/>
    </field>
  </systemFields>
  <catalogues>
    <catalogue name="Document Type Catalogue" type="type" ori="id:cA119">
      <field name="Objective-Copy To Clipboard">
        <value order="0">Copy To Clipboard</value>
      </field>
      <field name="Objective-Create Hyperlink">
        <value order="0">Create Hyperlink</value>
      </field>
      <field name="Objective-Connect Creator">
        <value order="0"/>
      </field>
    </catalogue>
  </catalogues>
</metadata>
</file>

<file path=customXml/itemProps1.xml><?xml version="1.0" encoding="utf-8"?>
<ds:datastoreItem xmlns:ds="http://schemas.openxmlformats.org/officeDocument/2006/customXml" ds:itemID="{239DBCAB-6875-4133-81DD-45924FC1DF38}">
  <ds:schemaRefs>
    <ds:schemaRef ds:uri="http://schemas.microsoft.com/sharepoint/events"/>
  </ds:schemaRefs>
</ds:datastoreItem>
</file>

<file path=customXml/itemProps2.xml><?xml version="1.0" encoding="utf-8"?>
<ds:datastoreItem xmlns:ds="http://schemas.openxmlformats.org/officeDocument/2006/customXml" ds:itemID="{6C6A401E-B983-48F3-ADF0-8594D7EE483B}">
  <ds:schemaRefs>
    <ds:schemaRef ds:uri="http://schemas.microsoft.com/sharepoint/v3/contenttype/forms"/>
  </ds:schemaRefs>
</ds:datastoreItem>
</file>

<file path=customXml/itemProps3.xml><?xml version="1.0" encoding="utf-8"?>
<ds:datastoreItem xmlns:ds="http://schemas.openxmlformats.org/officeDocument/2006/customXml" ds:itemID="{EB7A5734-7334-412D-8E40-E932ACB4F6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165527-d881-4234-97f9-ee139a3f0c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579D7F4-D0D7-4BCB-BBEA-E7C37A64913E}">
  <ds:schemaRefs>
    <ds:schemaRef ds:uri="http://schemas.microsoft.com/office/2006/documentManagement/types"/>
    <ds:schemaRef ds:uri="12165527-d881-4234-97f9-ee139a3f0c31"/>
    <ds:schemaRef ds:uri="http://www.w3.org/XML/1998/namespace"/>
    <ds:schemaRef ds:uri="http://purl.org/dc/elements/1.1/"/>
    <ds:schemaRef ds:uri="http://schemas.microsoft.com/office/infopath/2007/PartnerControls"/>
    <ds:schemaRef ds:uri="http://purl.org/dc/dcmitype/"/>
    <ds:schemaRef ds:uri="http://schemas.openxmlformats.org/package/2006/metadata/core-properties"/>
    <ds:schemaRef ds:uri="http://schemas.microsoft.com/office/2006/metadata/properties"/>
    <ds:schemaRef ds:uri="http://purl.org/dc/terms/"/>
  </ds:schemaRefs>
</ds:datastoreItem>
</file>

<file path=customXml/itemProps5.xml><?xml version="1.0" encoding="utf-8"?>
<ds:datastoreItem xmlns:ds="http://schemas.openxmlformats.org/officeDocument/2006/customXml" ds:itemID="{5745109E-2DDF-40CB-AC2B-FF9B10C90820}">
  <ds:schemaRefs>
    <ds:schemaRef ds:uri="http://www.objective.com/ecm/document/metadata/B2582851737C4640BA36565D556ECEA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Guidance for agencies</vt:lpstr>
      <vt:lpstr>Summary and sign-off</vt:lpstr>
      <vt:lpstr>Travel</vt:lpstr>
      <vt:lpstr>Hospitality</vt:lpstr>
      <vt:lpstr>All other expenses</vt:lpstr>
      <vt:lpstr>Gifts and benefits</vt:lpstr>
      <vt:lpstr>'All other expenses'!Print_Area</vt:lpstr>
      <vt:lpstr>'Gifts and benefits'!Print_Area</vt:lpstr>
      <vt:lpstr>'Guidance for agencies'!Print_Area</vt:lpstr>
      <vt:lpstr>Hospitality!Print_Area</vt:lpstr>
      <vt:lpstr>'Summary and sign-off'!Print_Area</vt:lpstr>
      <vt:lpstr>Travel!Print_Area</vt:lpstr>
    </vt:vector>
  </TitlesOfParts>
  <Manager/>
  <Company>SSC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subject/>
  <dc:creator>mortensenm</dc:creator>
  <cp:keywords/>
  <dc:description>Version 7 - for review by SIT - ready 2/10/18</dc:description>
  <cp:lastModifiedBy>SGrandy</cp:lastModifiedBy>
  <cp:revision/>
  <cp:lastPrinted>2021-07-26T01:50:59Z</cp:lastPrinted>
  <dcterms:created xsi:type="dcterms:W3CDTF">2010-10-17T20:59:02Z</dcterms:created>
  <dcterms:modified xsi:type="dcterms:W3CDTF">2021-07-29T01:14:18Z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0x01010054669F8639DE294E941D1F01D6045AA9004910BA11A4C5304E8E4C6F9EFF2E939A</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7132db39-8620-438b-a768-7a99ec14233a</vt:lpwstr>
  </property>
  <property fmtid="{D5CDD505-2E9C-101B-9397-08002B2CF9AE}" pid="10" name="SharedWithUsers">
    <vt:lpwstr>87;#Ken Smart;#157;#Nehalkumar patel</vt:lpwstr>
  </property>
  <property fmtid="{D5CDD505-2E9C-101B-9397-08002B2CF9AE}" pid="11" name="Objective-Id">
    <vt:lpwstr>A4326053</vt:lpwstr>
  </property>
  <property fmtid="{D5CDD505-2E9C-101B-9397-08002B2CF9AE}" pid="12" name="Objective-Title">
    <vt:lpwstr>CE Expense disclosure - Gaye Searancke 01 July 2020 - 30 June 2021</vt:lpwstr>
  </property>
  <property fmtid="{D5CDD505-2E9C-101B-9397-08002B2CF9AE}" pid="13" name="Objective-Description">
    <vt:lpwstr/>
  </property>
  <property fmtid="{D5CDD505-2E9C-101B-9397-08002B2CF9AE}" pid="14" name="Objective-CreationStamp">
    <vt:filetime>2021-01-14T21:50:16Z</vt:filetime>
  </property>
  <property fmtid="{D5CDD505-2E9C-101B-9397-08002B2CF9AE}" pid="15" name="Objective-IsApproved">
    <vt:bool>false</vt:bool>
  </property>
  <property fmtid="{D5CDD505-2E9C-101B-9397-08002B2CF9AE}" pid="16" name="Objective-IsPublished">
    <vt:bool>true</vt:bool>
  </property>
  <property fmtid="{D5CDD505-2E9C-101B-9397-08002B2CF9AE}" pid="17" name="Objective-DatePublished">
    <vt:filetime>2021-07-20T07:06:35Z</vt:filetime>
  </property>
  <property fmtid="{D5CDD505-2E9C-101B-9397-08002B2CF9AE}" pid="18" name="Objective-ModificationStamp">
    <vt:filetime>2021-07-20T07:06:35Z</vt:filetime>
  </property>
  <property fmtid="{D5CDD505-2E9C-101B-9397-08002B2CF9AE}" pid="19" name="Objective-Owner">
    <vt:lpwstr>Sally Grandy</vt:lpwstr>
  </property>
  <property fmtid="{D5CDD505-2E9C-101B-9397-08002B2CF9AE}" pid="20" name="Objective-Path">
    <vt:lpwstr>LinZone Global Folder:LinZone File Plan:Corporate Administration:Team Administration:Chief Executive:Office of the CEO:Gaye Searancke, Chief Executive - 19 August 2019:Finance:CE Expense returns to SSC:Return_Twelve Months to June 2021</vt:lpwstr>
  </property>
  <property fmtid="{D5CDD505-2E9C-101B-9397-08002B2CF9AE}" pid="21" name="Objective-Parent">
    <vt:lpwstr>Return_Twelve Months to June 2021</vt:lpwstr>
  </property>
  <property fmtid="{D5CDD505-2E9C-101B-9397-08002B2CF9AE}" pid="22" name="Objective-State">
    <vt:lpwstr>Published</vt:lpwstr>
  </property>
  <property fmtid="{D5CDD505-2E9C-101B-9397-08002B2CF9AE}" pid="23" name="Objective-VersionId">
    <vt:lpwstr>vA7326715</vt:lpwstr>
  </property>
  <property fmtid="{D5CDD505-2E9C-101B-9397-08002B2CF9AE}" pid="24" name="Objective-Version">
    <vt:lpwstr>3.0</vt:lpwstr>
  </property>
  <property fmtid="{D5CDD505-2E9C-101B-9397-08002B2CF9AE}" pid="25" name="Objective-VersionNumber">
    <vt:r8>3</vt:r8>
  </property>
  <property fmtid="{D5CDD505-2E9C-101B-9397-08002B2CF9AE}" pid="26" name="Objective-VersionComment">
    <vt:lpwstr/>
  </property>
  <property fmtid="{D5CDD505-2E9C-101B-9397-08002B2CF9AE}" pid="27" name="Objective-FileNumber">
    <vt:lpwstr>CAN-T15-01-05/158</vt:lpwstr>
  </property>
  <property fmtid="{D5CDD505-2E9C-101B-9397-08002B2CF9AE}" pid="28" name="Objective-Classification">
    <vt:lpwstr/>
  </property>
  <property fmtid="{D5CDD505-2E9C-101B-9397-08002B2CF9AE}" pid="29" name="Objective-Caveats">
    <vt:lpwstr/>
  </property>
  <property fmtid="{D5CDD505-2E9C-101B-9397-08002B2CF9AE}" pid="30" name="Objective-Copy To Clipboard">
    <vt:lpwstr>Copy To Clipboard</vt:lpwstr>
  </property>
  <property fmtid="{D5CDD505-2E9C-101B-9397-08002B2CF9AE}" pid="31" name="Objective-Create Hyperlink">
    <vt:lpwstr>Create Hyperlink</vt:lpwstr>
  </property>
  <property fmtid="{D5CDD505-2E9C-101B-9397-08002B2CF9AE}" pid="32" name="Objective-Connect Creator">
    <vt:lpwstr/>
  </property>
</Properties>
</file>