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linzsrm-my.sharepoint.com/personal/agill_linz_govt_nz/Documents/Documents/CHIEF EXECUTIVES/CE expense disclosure/"/>
    </mc:Choice>
  </mc:AlternateContent>
  <xr:revisionPtr revIDLastSave="170" documentId="8_{471B5689-486D-425E-A3A7-8201DB73636A}" xr6:coauthVersionLast="47" xr6:coauthVersionMax="47" xr10:uidLastSave="{F5A7F3DA-35BE-49A7-AFA9-DC26985FE98B}"/>
  <bookViews>
    <workbookView xWindow="57480" yWindow="855"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expenses'!$A$1:$E$25</definedName>
    <definedName name="_xlnm.Print_Area" localSheetId="5">'Gifts and benefits'!$A$1:$F$25</definedName>
    <definedName name="_xlnm.Print_Area" localSheetId="0">'Guidance for agencies'!$A$1:$A$49</definedName>
    <definedName name="_xlnm.Print_Area" localSheetId="3">Hospitality!$A$1:$E$21</definedName>
    <definedName name="_xlnm.Print_Area" localSheetId="1">'Summary and sign-off'!$A$1:$F$23</definedName>
    <definedName name="_xlnm.Print_Area" localSheetId="2">Travel!$A$1:$E$50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19" i="3"/>
  <c r="C14" i="2"/>
  <c r="C32" i="1"/>
  <c r="C39" i="1"/>
  <c r="C15" i="1"/>
  <c r="B6" i="13" l="1"/>
  <c r="E60" i="13"/>
  <c r="C60" i="13"/>
  <c r="C16" i="4"/>
  <c r="C15" i="4"/>
  <c r="B60" i="13" l="1"/>
  <c r="B59" i="13"/>
  <c r="D59" i="13"/>
  <c r="B58" i="13"/>
  <c r="D58" i="13"/>
  <c r="D57" i="13"/>
  <c r="B57" i="13"/>
  <c r="D56" i="13"/>
  <c r="B56" i="13"/>
  <c r="D55" i="13"/>
  <c r="B55" i="13"/>
  <c r="B2" i="4"/>
  <c r="B3" i="4"/>
  <c r="B2" i="3"/>
  <c r="B3" i="3"/>
  <c r="B2" i="2"/>
  <c r="B3" i="2"/>
  <c r="B2" i="1"/>
  <c r="B3" i="1"/>
  <c r="F58" i="13" l="1"/>
  <c r="D14" i="2" s="1"/>
  <c r="F60" i="13"/>
  <c r="E14" i="4" s="1"/>
  <c r="F59" i="13"/>
  <c r="D19" i="3" s="1"/>
  <c r="F57" i="13"/>
  <c r="D39" i="1" s="1"/>
  <c r="F56" i="13"/>
  <c r="D32" i="1" s="1"/>
  <c r="F55" i="13"/>
  <c r="D15" i="1" s="1"/>
  <c r="C13" i="13"/>
  <c r="C12" i="13"/>
  <c r="C11" i="13"/>
  <c r="C16" i="13" l="1"/>
  <c r="C17" i="13"/>
  <c r="B5" i="4" l="1"/>
  <c r="B4" i="4"/>
  <c r="B5" i="3"/>
  <c r="B4" i="3"/>
  <c r="B5" i="2"/>
  <c r="B4" i="2"/>
  <c r="B5" i="1"/>
  <c r="B4" i="1"/>
  <c r="C15" i="13" l="1"/>
  <c r="F12" i="13" l="1"/>
  <c r="C14" i="4"/>
  <c r="F11" i="13" s="1"/>
  <c r="F13" i="13" l="1"/>
  <c r="B39" i="1"/>
  <c r="B17" i="13" s="1"/>
  <c r="B32" i="1"/>
  <c r="B16" i="13" s="1"/>
  <c r="B15" i="1"/>
  <c r="B15" i="13" s="1"/>
  <c r="B19" i="3" l="1"/>
  <c r="B13" i="13" s="1"/>
  <c r="B14" i="2"/>
  <c r="B12" i="13" s="1"/>
  <c r="B11" i="13" l="1"/>
  <c r="B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<sst xmlns="http://schemas.openxmlformats.org/spreadsheetml/2006/main" count="282" uniqueCount="196">
  <si>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</si>
  <si>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</si>
  <si>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</si>
  <si>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</si>
  <si>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</si>
  <si>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</si>
  <si>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</si>
  <si>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</si>
  <si>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</si>
  <si>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</si>
  <si>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</si>
  <si>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</si>
  <si>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</si>
  <si>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</si>
  <si>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</si>
  <si>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</si>
  <si>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</si>
  <si>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</si>
  <si>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</si>
  <si>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</si>
  <si>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</si>
  <si>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</si>
  <si>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</si>
  <si>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</si>
  <si>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</si>
  <si>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</si>
  <si>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</si>
  <si>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</si>
  <si>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</si>
  <si>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</si>
  <si>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</si>
  <si>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</si>
  <si>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</si>
  <si>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</si>
  <si>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</si>
  <si>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</si>
  <si>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</si>
  <si>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</si>
  <si>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</si>
  <si>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</si>
  <si>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</si>
  <si>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</si>
  <si>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</si>
  <si>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</si>
  <si>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</si>
  <si>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</si>
  <si>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</si>
  <si>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</si>
  <si>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</si>
  <si>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</si>
  <si>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</si>
  <si>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</si>
  <si>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</si>
  <si>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</si>
  <si>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</si>
  <si>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</si>
  <si>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</si>
  <si>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</si>
  <si>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</si>
  <si>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</si>
  <si>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</si>
  <si>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</si>
  <si>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</si>
  <si>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</si>
  <si>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</si>
  <si>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</si>
  <si>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</si>
  <si>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</si>
  <si>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</si>
  <si>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</si>
  <si>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</si>
  <si>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</si>
  <si>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</si>
  <si>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</si>
  <si>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</si>
  <si>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</si>
  <si>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</si>
  <si>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</si>
  <si>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</si>
  <si>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</si>
  <si>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</si>
  <si>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</si>
  <si>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</si>
  <si>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</si>
  <si>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</si>
  <si>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</si>
  <si>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</si>
  <si>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</si>
  <si>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</si>
  <si>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</si>
  <si>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</si>
  <si>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</si>
  <si>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</si>
  <si>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</si>
  <si>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</si>
  <si>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</si>
  <si>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</si>
  <si>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</si>
  <si>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</si>
  <si>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</si>
  <si>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</si>
  <si>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</si>
  <si>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</si>
  <si>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</si>
  <si>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</si>
  <si>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</si>
  <si>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</si>
  <si>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</si>
  <si>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</si>
  <si>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</si>
  <si>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</si>
  <si>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</si>
  <si>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</si>
  <si>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</si>
  <si>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</si>
  <si>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</si>
  <si>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</si>
  <si>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</si>
  <si>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</si>
  <si>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</si>
  <si>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</si>
  <si>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</si>
  <si>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</si>
  <si>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</si>
  <si>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</si>
  <si>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</si>
  <si>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</si>
  <si>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</si>
  <si>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</si>
  <si>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</si>
  <si>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</si>
  <si>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</si>
  <si>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</si>
  <si>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</si>
  <si>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</si>
  <si>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</si>
  <si>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</si>
  <si>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</si>
  <si>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</si>
  <si>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</si>
  <si>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</si>
  <si>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</si>
  <si>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</si>
  <si>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</si>
  <si>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</si>
  <si>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</si>
  <si>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</si>
  <si>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</si>
  <si>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</si>
  <si>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</si>
  <si>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</si>
  <si>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</si>
  <si>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</si>
  <si>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</si>
  <si>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</si>
  <si>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</si>
  <si>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</si>
  <si>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</si>
  <si>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</si>
  <si>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</si>
  <si>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</si>
  <si>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</si>
  <si>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</si>
  <si>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</si>
  <si>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</si>
  <si>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</si>
  <si>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</si>
  <si>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</si>
  <si>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</si>
  <si>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Toitū Te Whenua Land Information New Zealand</t>
  </si>
  <si>
    <t>Jan Pierce</t>
  </si>
  <si>
    <t xml:space="preserve">Mobile phone and iPad </t>
  </si>
  <si>
    <t>Phone and iPad data costs for February</t>
  </si>
  <si>
    <t>Wellington</t>
  </si>
  <si>
    <t>Phone and iPad data costs for March</t>
  </si>
  <si>
    <t>Phone and iPad data costs for April</t>
  </si>
  <si>
    <t>Phone and iPad data costs for May</t>
  </si>
  <si>
    <t>Phone and iPad data costs for June</t>
  </si>
  <si>
    <t xml:space="preserve">Visit to Christchurch office </t>
  </si>
  <si>
    <t>Flights to Christchurch (return)</t>
  </si>
  <si>
    <t xml:space="preserve">Christchurch </t>
  </si>
  <si>
    <t>Visit to Hamilton office</t>
  </si>
  <si>
    <t>Flight to Hamilton</t>
  </si>
  <si>
    <t>Hamilton</t>
  </si>
  <si>
    <t>Car hire</t>
  </si>
  <si>
    <t>Flight to Wellington</t>
  </si>
  <si>
    <t>Flight to Christchurch</t>
  </si>
  <si>
    <t>Transport to office</t>
  </si>
  <si>
    <t>Transport (airport/external meeting/office/return)</t>
  </si>
  <si>
    <t>Transport to airport</t>
  </si>
  <si>
    <t>Parking at Wellington airport</t>
  </si>
  <si>
    <t>Bruce Simpson, Head of Business and Commercial and Chief Financial Officer</t>
  </si>
  <si>
    <t>NO INTERNATIONAL TRAVEL FOR THIS PERIOD</t>
  </si>
  <si>
    <t>NO LOCAL TRAVEL FOR THIS PERIOD</t>
  </si>
  <si>
    <t>NO HOSPITALITY FOR THIS PERIOD</t>
  </si>
  <si>
    <t>NO GIFTS OR BENEFITS FOR THIS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</si>
</sst>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3" fillId="3" borderId="0" xfId="0" applyFont="1" applyFill="1" applyAlignment="1">
      <alignment horizontal="center" vertical="center" wrapText="1"/>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2</v>
      </c>
    </row>
    <row r="4" spans="1:2" ht="23.25" customHeight="1" x14ac:dyDescent="0.3">
      <c r="A4" s="126" t="s">
        <v>3</v>
      </c>
    </row>
    <row r="5" spans="1:2" ht="23.25" customHeight="1" x14ac:dyDescent="0.3">
      <c r="A5" s="42" t="s">
        <v>4</v>
      </c>
    </row>
    <row r="6" spans="1:2" ht="17.25" customHeight="1" x14ac:dyDescent="0.3">
      <c r="A6" s="43" t="s">
        <v>5</v>
      </c>
    </row>
    <row r="7" spans="1:2" ht="17.25" customHeight="1" x14ac:dyDescent="0.3">
      <c r="A7" s="43" t="s">
        <v>6</v>
      </c>
    </row>
    <row r="8" spans="1:2" ht="23.25" customHeight="1" x14ac:dyDescent="0.25">
      <c r="A8" s="42" t="s">
        <v>7</v>
      </c>
      <c r="B8" s="68" t="s">
        <v>8</v>
      </c>
    </row>
    <row r="9" spans="1:2" ht="17.25" customHeight="1" x14ac:dyDescent="0.3">
      <c r="A9" s="44" t="s">
        <v>9</v>
      </c>
    </row>
    <row r="10" spans="1:2" ht="17.25" customHeight="1" x14ac:dyDescent="0.3">
      <c r="A10" s="43" t="s">
        <v>10</v>
      </c>
    </row>
    <row r="11" spans="1:2" ht="17.25" customHeight="1" x14ac:dyDescent="0.3">
      <c r="A11" s="43" t="s">
        <v>11</v>
      </c>
    </row>
    <row r="12" spans="1:2" ht="17.25" customHeight="1" x14ac:dyDescent="0.3">
      <c r="A12" s="45" t="s">
        <v>12</v>
      </c>
    </row>
    <row r="13" spans="1:2" ht="17.25" customHeight="1" x14ac:dyDescent="0.3">
      <c r="A13" s="43" t="s">
        <v>13</v>
      </c>
    </row>
    <row r="14" spans="1:2" ht="23.25" customHeight="1" x14ac:dyDescent="0.3">
      <c r="A14" s="42" t="s">
        <v>14</v>
      </c>
    </row>
    <row r="15" spans="1:2" ht="17.25" customHeight="1" x14ac:dyDescent="0.3">
      <c r="A15" s="45" t="s">
        <v>15</v>
      </c>
    </row>
    <row r="16" spans="1:2" ht="17.25" customHeight="1" x14ac:dyDescent="0.3">
      <c r="A16" s="45" t="s">
        <v>16</v>
      </c>
    </row>
    <row r="17" spans="1:1" ht="17.25" customHeight="1" x14ac:dyDescent="0.3">
      <c r="A17" s="64" t="s">
        <v>17</v>
      </c>
    </row>
    <row r="18" spans="1:1" ht="23.25" customHeight="1" x14ac:dyDescent="0.3">
      <c r="A18" s="42" t="s">
        <v>18</v>
      </c>
    </row>
    <row r="19" spans="1:1" ht="17.25" customHeight="1" x14ac:dyDescent="0.3">
      <c r="A19" s="46" t="s">
        <v>19</v>
      </c>
    </row>
    <row r="20" spans="1:1" ht="23.25" customHeight="1" x14ac:dyDescent="0.3">
      <c r="A20" s="42" t="s">
        <v>20</v>
      </c>
    </row>
    <row r="21" spans="1:1" ht="17.25" customHeight="1" x14ac:dyDescent="0.3">
      <c r="A21" s="47" t="s">
        <v>21</v>
      </c>
    </row>
    <row r="22" spans="1:1" ht="32.25" customHeight="1" x14ac:dyDescent="0.3">
      <c r="A22" s="45" t="s">
        <v>22</v>
      </c>
    </row>
    <row r="23" spans="1:1" ht="17.25" customHeight="1" x14ac:dyDescent="0.3">
      <c r="A23" s="47" t="s">
        <v>23</v>
      </c>
    </row>
    <row r="24" spans="1:1" ht="32.25" customHeight="1" x14ac:dyDescent="0.3">
      <c r="A24" s="45" t="s">
        <v>24</v>
      </c>
    </row>
    <row r="25" spans="1:1" ht="17.25" customHeight="1" x14ac:dyDescent="0.3">
      <c r="A25" s="47" t="s">
        <v>25</v>
      </c>
    </row>
    <row r="26" spans="1:1" ht="17.25" customHeight="1" x14ac:dyDescent="0.3">
      <c r="A26" s="45" t="s">
        <v>26</v>
      </c>
    </row>
    <row r="27" spans="1:1" ht="17.25" customHeight="1" x14ac:dyDescent="0.3">
      <c r="A27" s="47" t="s">
        <v>27</v>
      </c>
    </row>
    <row r="28" spans="1:1" ht="32.25" customHeight="1" x14ac:dyDescent="0.3">
      <c r="A28" s="45" t="s">
        <v>28</v>
      </c>
    </row>
    <row r="29" spans="1:1" ht="32.25" customHeight="1" x14ac:dyDescent="0.3">
      <c r="A29" s="44" t="s">
        <v>29</v>
      </c>
    </row>
    <row r="30" spans="1:1" ht="17.25" customHeight="1" x14ac:dyDescent="0.3">
      <c r="A30" s="47" t="s">
        <v>30</v>
      </c>
    </row>
    <row r="31" spans="1:1" ht="32.25" customHeight="1" x14ac:dyDescent="0.3">
      <c r="A31" s="45" t="s">
        <v>31</v>
      </c>
    </row>
    <row r="32" spans="1:1" ht="32.25" customHeight="1" x14ac:dyDescent="0.3">
      <c r="A32" s="45" t="s">
        <v>32</v>
      </c>
    </row>
    <row r="33" spans="1:1" ht="32.25" customHeight="1" x14ac:dyDescent="0.3">
      <c r="A33" s="45" t="s">
        <v>33</v>
      </c>
    </row>
    <row r="34" spans="1:1" ht="22.5" customHeight="1" x14ac:dyDescent="0.3">
      <c r="A34" s="42" t="s">
        <v>34</v>
      </c>
    </row>
    <row r="35" spans="1:1" ht="17.25" customHeight="1" x14ac:dyDescent="0.3">
      <c r="A35" s="48" t="s">
        <v>35</v>
      </c>
    </row>
    <row r="36" spans="1:1" ht="17.25" customHeight="1" x14ac:dyDescent="0.3">
      <c r="A36" s="48" t="s">
        <v>36</v>
      </c>
    </row>
    <row r="37" spans="1:1" ht="17.25" customHeight="1" x14ac:dyDescent="0.3">
      <c r="A37" s="46" t="s">
        <v>37</v>
      </c>
    </row>
    <row r="38" spans="1:1" ht="32.25" customHeight="1" x14ac:dyDescent="0.3">
      <c r="A38" s="46" t="s">
        <v>38</v>
      </c>
    </row>
    <row r="39" spans="1:1" ht="32.25" customHeight="1" x14ac:dyDescent="0.3">
      <c r="A39" s="46" t="s">
        <v>39</v>
      </c>
    </row>
    <row r="40" spans="1:1" ht="17.25" customHeight="1" x14ac:dyDescent="0.3">
      <c r="A40" s="49" t="s">
        <v>40</v>
      </c>
    </row>
    <row r="41" spans="1:1" ht="32.25" customHeight="1" x14ac:dyDescent="0.3">
      <c r="A41" s="45" t="s">
        <v>41</v>
      </c>
    </row>
    <row r="42" spans="1:1" ht="32.25" customHeight="1" x14ac:dyDescent="0.3">
      <c r="A42" s="45" t="s">
        <v>42</v>
      </c>
    </row>
    <row r="43" spans="1:1" ht="32.25" customHeight="1" x14ac:dyDescent="0.3">
      <c r="A43" s="46" t="s">
        <v>43</v>
      </c>
    </row>
    <row r="44" spans="1:1" ht="17.25" customHeight="1" x14ac:dyDescent="0.3">
      <c r="A44" s="46" t="s">
        <v>44</v>
      </c>
    </row>
    <row r="45" spans="1:1" x14ac:dyDescent="0.3">
      <c r="A45" s="46" t="s">
        <v>45</v>
      </c>
    </row>
    <row r="46" spans="1:1" ht="22.5" customHeight="1" x14ac:dyDescent="0.3">
      <c r="A46" s="42" t="s">
        <v>46</v>
      </c>
    </row>
    <row r="47" spans="1:1" ht="17.25" customHeight="1" x14ac:dyDescent="0.3">
      <c r="A47" s="50" t="s">
        <v>47</v>
      </c>
    </row>
    <row r="48" spans="1:1" ht="17.25" customHeight="1" x14ac:dyDescent="0.3">
      <c r="A48" s="64" t="s">
        <v>48</v>
      </c>
    </row>
    <row r="49" spans="1:1" ht="17.25" customHeight="1" x14ac:dyDescent="0.3">
      <c r="A49" s="127"/>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&amp;C&amp;"Aptos"&amp;12&amp;K000000 UNCLASSIFIED&amp;1#_x000D_</oddHeader>
    <oddFooter>&amp;LCE Expense Disclosure Workbook 2018&amp;C_x000D_&amp;1#&amp;"Aptos"&amp;12&amp;K000000 UNCLASSIFIED&amp;RWorksheet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2" zoomScaleNormal="100" workbookViewId="0">
      <selection activeCell="B7" sqref="B7:F7"/>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6" t="s">
        <v>49</v>
      </c>
      <c r="B1" s="136"/>
      <c r="C1" s="136"/>
      <c r="D1" s="136"/>
      <c r="E1" s="136"/>
      <c r="F1" s="136"/>
      <c r="G1" s="17"/>
      <c r="H1" s="17"/>
      <c r="I1" s="17"/>
      <c r="J1" s="17"/>
      <c r="K1" s="17"/>
    </row>
    <row r="2" spans="1:11" ht="21" customHeight="1" x14ac:dyDescent="0.25">
      <c r="A2" s="3" t="s">
        <v>50</v>
      </c>
      <c r="B2" s="137" t="s">
        <v>169</v>
      </c>
      <c r="C2" s="137"/>
      <c r="D2" s="137"/>
      <c r="E2" s="137"/>
      <c r="F2" s="137"/>
      <c r="G2" s="17"/>
      <c r="H2" s="17"/>
      <c r="I2" s="17"/>
      <c r="J2" s="17"/>
      <c r="K2" s="17"/>
    </row>
    <row r="3" spans="1:11" ht="15.5" x14ac:dyDescent="0.25">
      <c r="A3" s="3" t="s">
        <v>51</v>
      </c>
      <c r="B3" s="137" t="s">
        <v>170</v>
      </c>
      <c r="C3" s="137"/>
      <c r="D3" s="137"/>
      <c r="E3" s="137"/>
      <c r="F3" s="137"/>
      <c r="G3" s="17"/>
      <c r="H3" s="17"/>
      <c r="I3" s="17"/>
      <c r="J3" s="17"/>
      <c r="K3" s="17"/>
    </row>
    <row r="4" spans="1:11" ht="21" customHeight="1" x14ac:dyDescent="0.25">
      <c r="A4" s="3" t="s">
        <v>52</v>
      </c>
      <c r="B4" s="138">
        <v>46069</v>
      </c>
      <c r="C4" s="138"/>
      <c r="D4" s="138"/>
      <c r="E4" s="138"/>
      <c r="F4" s="138"/>
      <c r="G4" s="17"/>
      <c r="H4" s="17"/>
      <c r="I4" s="17"/>
      <c r="J4" s="17"/>
      <c r="K4" s="17"/>
    </row>
    <row r="5" spans="1:11" ht="21" customHeight="1" x14ac:dyDescent="0.25">
      <c r="A5" s="3" t="s">
        <v>53</v>
      </c>
      <c r="B5" s="138">
        <v>46203</v>
      </c>
      <c r="C5" s="138"/>
      <c r="D5" s="138"/>
      <c r="E5" s="138"/>
      <c r="F5" s="138"/>
      <c r="G5" s="17"/>
      <c r="H5" s="17"/>
      <c r="I5" s="17"/>
      <c r="J5" s="17"/>
      <c r="K5" s="17"/>
    </row>
    <row r="6" spans="1:11" ht="21" customHeight="1" x14ac:dyDescent="0.25">
      <c r="A6" s="3" t="s">
        <v>54</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31" x14ac:dyDescent="0.25">
      <c r="A7" s="3" t="s">
        <v>55</v>
      </c>
      <c r="B7" s="134" t="s">
        <v>88</v>
      </c>
      <c r="C7" s="134"/>
      <c r="D7" s="134"/>
      <c r="E7" s="134"/>
      <c r="F7" s="134"/>
      <c r="G7" s="23"/>
      <c r="H7" s="17"/>
      <c r="I7" s="17"/>
      <c r="J7" s="17"/>
      <c r="K7" s="17"/>
    </row>
    <row r="8" spans="1:11" ht="25.5" customHeight="1" x14ac:dyDescent="0.25">
      <c r="A8" s="3" t="s">
        <v>57</v>
      </c>
      <c r="B8" s="134" t="s">
        <v>191</v>
      </c>
      <c r="C8" s="134"/>
      <c r="D8" s="134"/>
      <c r="E8" s="134"/>
      <c r="F8" s="134"/>
      <c r="G8" s="23"/>
      <c r="H8" s="17"/>
      <c r="I8" s="17"/>
      <c r="J8" s="17"/>
      <c r="K8" s="17"/>
    </row>
    <row r="9" spans="1:11" ht="66.75" customHeight="1" x14ac:dyDescent="0.25">
      <c r="A9" s="133" t="s">
        <v>59</v>
      </c>
      <c r="B9" s="133"/>
      <c r="C9" s="133"/>
      <c r="D9" s="133"/>
      <c r="E9" s="133"/>
      <c r="F9" s="133"/>
      <c r="G9" s="23"/>
      <c r="H9" s="17"/>
      <c r="I9" s="17"/>
      <c r="J9" s="17"/>
      <c r="K9" s="17"/>
    </row>
    <row r="10" spans="1:11" s="92" customFormat="1" ht="36" customHeight="1" x14ac:dyDescent="0.3">
      <c r="A10" s="86" t="s">
        <v>60</v>
      </c>
      <c r="B10" s="87" t="s">
        <v>61</v>
      </c>
      <c r="C10" s="87" t="s">
        <v>62</v>
      </c>
      <c r="D10" s="88"/>
      <c r="E10" s="89" t="s">
        <v>30</v>
      </c>
      <c r="F10" s="90" t="s">
        <v>63</v>
      </c>
      <c r="G10" s="91"/>
      <c r="H10" s="91"/>
      <c r="I10" s="91"/>
      <c r="J10" s="91"/>
      <c r="K10" s="91"/>
    </row>
    <row r="11" spans="1:11" ht="27.75" customHeight="1" x14ac:dyDescent="0.35">
      <c r="A11" s="8" t="s">
        <v>64</v>
      </c>
      <c r="B11" s="58">
        <f>B15+B16+B17</f>
        <v>2102.1500000000005</v>
      </c>
      <c r="C11" s="65" t="str">
        <f>IF(Travel!B6="",A34,Travel!B6)</f>
        <v>Figures include GST (where applicable)</v>
      </c>
      <c r="D11" s="6"/>
      <c r="E11" s="8" t="s">
        <v>65</v>
      </c>
      <c r="F11" s="33">
        <f>'Gifts and benefits'!C14</f>
        <v>0</v>
      </c>
      <c r="G11" s="29"/>
      <c r="H11" s="29"/>
      <c r="I11" s="29"/>
      <c r="J11" s="29"/>
      <c r="K11" s="29"/>
    </row>
    <row r="12" spans="1:11" ht="27.75" customHeight="1" x14ac:dyDescent="0.35">
      <c r="A12" s="8" t="s">
        <v>25</v>
      </c>
      <c r="B12" s="58">
        <f>Hospitality!B14</f>
        <v>0</v>
      </c>
      <c r="C12" s="65" t="str">
        <f>IF(Hospitality!B6="",A34,Hospitality!B6)</f>
        <v>Not yet indicated</v>
      </c>
      <c r="D12" s="6"/>
      <c r="E12" s="8" t="s">
        <v>66</v>
      </c>
      <c r="F12" s="33">
        <f>'Gifts and benefits'!C15</f>
        <v>0</v>
      </c>
      <c r="G12" s="29"/>
      <c r="H12" s="29"/>
      <c r="I12" s="29"/>
      <c r="J12" s="29"/>
      <c r="K12" s="29"/>
    </row>
    <row r="13" spans="1:11" ht="27.75" customHeight="1" x14ac:dyDescent="0.25">
      <c r="A13" s="8" t="s">
        <v>67</v>
      </c>
      <c r="B13" s="58">
        <f>'All other expenses'!B19</f>
        <v>241.02</v>
      </c>
      <c r="C13" s="65" t="str">
        <f>IF('All other expenses'!B6="",A34,'All other expenses'!B6)</f>
        <v>Figures exclude GST</v>
      </c>
      <c r="D13" s="6"/>
      <c r="E13" s="8" t="s">
        <v>68</v>
      </c>
      <c r="F13" s="33">
        <f>'Gifts and benefits'!C16</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69</v>
      </c>
      <c r="B15" s="60">
        <f>Travel!B15</f>
        <v>0</v>
      </c>
      <c r="C15" s="67" t="str">
        <f>C11</f>
        <v>Figures include GST (where applicable)</v>
      </c>
      <c r="D15" s="6"/>
      <c r="E15" s="6"/>
      <c r="F15" s="35"/>
      <c r="G15" s="17"/>
      <c r="H15" s="17"/>
      <c r="I15" s="17"/>
      <c r="J15" s="17"/>
      <c r="K15" s="17"/>
    </row>
    <row r="16" spans="1:11" ht="27.75" customHeight="1" x14ac:dyDescent="0.25">
      <c r="A16" s="9" t="s">
        <v>70</v>
      </c>
      <c r="B16" s="60">
        <f>Travel!B32</f>
        <v>2102.1500000000005</v>
      </c>
      <c r="C16" s="67" t="str">
        <f>C11</f>
        <v>Figures include GST (where applicable)</v>
      </c>
      <c r="D16" s="36"/>
      <c r="E16" s="6"/>
      <c r="F16" s="37"/>
      <c r="G16" s="17"/>
      <c r="H16" s="17"/>
      <c r="I16" s="17"/>
      <c r="J16" s="17"/>
      <c r="K16" s="17"/>
    </row>
    <row r="17" spans="1:11" ht="27.75" customHeight="1" x14ac:dyDescent="0.25">
      <c r="A17" s="9" t="s">
        <v>71</v>
      </c>
      <c r="B17" s="60">
        <f>Travel!B39</f>
        <v>0</v>
      </c>
      <c r="C17" s="67" t="str">
        <f>C11</f>
        <v>Figures include GST (where applicable)</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72</v>
      </c>
      <c r="B19" s="19"/>
      <c r="C19" s="17"/>
      <c r="D19" s="17"/>
      <c r="E19" s="17"/>
      <c r="F19" s="17"/>
      <c r="G19" s="17"/>
      <c r="H19" s="17"/>
      <c r="I19" s="17"/>
      <c r="J19" s="17"/>
      <c r="K19" s="17"/>
    </row>
    <row r="20" spans="1:11" x14ac:dyDescent="0.25">
      <c r="A20" s="20" t="s">
        <v>73</v>
      </c>
      <c r="D20" s="17"/>
      <c r="E20" s="17"/>
      <c r="F20" s="17"/>
      <c r="G20" s="17"/>
      <c r="H20" s="17"/>
      <c r="I20" s="17"/>
      <c r="J20" s="17"/>
      <c r="K20" s="17"/>
    </row>
    <row r="21" spans="1:11" ht="12.65" customHeight="1" x14ac:dyDescent="0.25">
      <c r="A21" s="20" t="s">
        <v>74</v>
      </c>
      <c r="D21" s="17"/>
      <c r="E21" s="17"/>
      <c r="F21" s="17"/>
      <c r="G21" s="17"/>
      <c r="H21" s="17"/>
      <c r="I21" s="17"/>
      <c r="J21" s="17"/>
      <c r="K21" s="17"/>
    </row>
    <row r="22" spans="1:11" ht="12.65" customHeight="1" x14ac:dyDescent="0.25">
      <c r="A22" s="20" t="s">
        <v>75</v>
      </c>
      <c r="D22" s="17"/>
      <c r="E22" s="17"/>
      <c r="F22" s="17"/>
      <c r="G22" s="17"/>
      <c r="H22" s="17"/>
      <c r="I22" s="17"/>
      <c r="J22" s="17"/>
      <c r="K22" s="17"/>
    </row>
    <row r="23" spans="1:11" ht="12.65" customHeight="1" x14ac:dyDescent="0.25">
      <c r="A23" s="20" t="s">
        <v>76</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77</v>
      </c>
      <c r="B25" s="13"/>
      <c r="C25" s="13"/>
      <c r="D25" s="13"/>
      <c r="E25" s="13"/>
      <c r="F25" s="13"/>
      <c r="G25" s="17"/>
      <c r="H25" s="17"/>
      <c r="I25" s="17"/>
      <c r="J25" s="17"/>
      <c r="K25" s="17"/>
    </row>
    <row r="26" spans="1:11" ht="12.75" hidden="1" customHeight="1" x14ac:dyDescent="0.25">
      <c r="A26" s="11" t="s">
        <v>78</v>
      </c>
      <c r="B26" s="4"/>
      <c r="C26" s="4"/>
      <c r="D26" s="11"/>
      <c r="E26" s="11"/>
      <c r="F26" s="11"/>
      <c r="G26" s="17"/>
      <c r="H26" s="17"/>
      <c r="I26" s="17"/>
      <c r="J26" s="17"/>
      <c r="K26" s="17"/>
    </row>
    <row r="27" spans="1:11" hidden="1" x14ac:dyDescent="0.25">
      <c r="A27" s="10" t="s">
        <v>79</v>
      </c>
      <c r="B27" s="10"/>
      <c r="C27" s="10"/>
      <c r="D27" s="10"/>
      <c r="E27" s="10"/>
      <c r="F27" s="10"/>
      <c r="G27" s="17"/>
      <c r="H27" s="17"/>
      <c r="I27" s="17"/>
      <c r="J27" s="17"/>
      <c r="K27" s="17"/>
    </row>
    <row r="28" spans="1:11" hidden="1" x14ac:dyDescent="0.25">
      <c r="A28" s="10" t="s">
        <v>80</v>
      </c>
      <c r="B28" s="10"/>
      <c r="C28" s="10"/>
      <c r="D28" s="10"/>
      <c r="E28" s="10"/>
      <c r="F28" s="10"/>
      <c r="G28" s="17"/>
      <c r="H28" s="17"/>
      <c r="I28" s="17"/>
      <c r="J28" s="17"/>
      <c r="K28" s="17"/>
    </row>
    <row r="29" spans="1:11" hidden="1" x14ac:dyDescent="0.25">
      <c r="A29" s="11" t="s">
        <v>81</v>
      </c>
      <c r="B29" s="11"/>
      <c r="C29" s="11"/>
      <c r="D29" s="11"/>
      <c r="E29" s="11"/>
      <c r="F29" s="11"/>
      <c r="G29" s="17"/>
      <c r="H29" s="17"/>
      <c r="I29" s="17"/>
      <c r="J29" s="17"/>
      <c r="K29" s="17"/>
    </row>
    <row r="30" spans="1:11" hidden="1" x14ac:dyDescent="0.25">
      <c r="A30" s="11" t="s">
        <v>82</v>
      </c>
      <c r="B30" s="11"/>
      <c r="C30" s="11"/>
      <c r="D30" s="11"/>
      <c r="E30" s="11"/>
      <c r="F30" s="11"/>
      <c r="G30" s="17"/>
      <c r="H30" s="17"/>
      <c r="I30" s="17"/>
      <c r="J30" s="17"/>
      <c r="K30" s="17"/>
    </row>
    <row r="31" spans="1:11" hidden="1" x14ac:dyDescent="0.25">
      <c r="A31" s="10" t="s">
        <v>83</v>
      </c>
      <c r="B31" s="10"/>
      <c r="C31" s="10"/>
      <c r="D31" s="10"/>
      <c r="E31" s="10"/>
      <c r="F31" s="10"/>
      <c r="G31" s="17"/>
      <c r="H31" s="17"/>
      <c r="I31" s="17"/>
      <c r="J31" s="17"/>
      <c r="K31" s="17"/>
    </row>
    <row r="32" spans="1:11" hidden="1" x14ac:dyDescent="0.25">
      <c r="A32" s="10" t="s">
        <v>84</v>
      </c>
      <c r="B32" s="10"/>
      <c r="C32" s="10"/>
      <c r="D32" s="10"/>
      <c r="E32" s="10"/>
      <c r="F32" s="10"/>
      <c r="G32" s="17"/>
      <c r="H32" s="17"/>
      <c r="I32" s="17"/>
      <c r="J32" s="17"/>
      <c r="K32" s="17"/>
    </row>
    <row r="33" spans="1:11" hidden="1" x14ac:dyDescent="0.25">
      <c r="A33" s="10" t="s">
        <v>85</v>
      </c>
      <c r="B33" s="10"/>
      <c r="C33" s="10"/>
      <c r="D33" s="10"/>
      <c r="E33" s="10"/>
      <c r="F33" s="10"/>
      <c r="G33" s="17"/>
      <c r="H33" s="17"/>
      <c r="I33" s="17"/>
      <c r="J33" s="17"/>
      <c r="K33" s="17"/>
    </row>
    <row r="34" spans="1:11" hidden="1" x14ac:dyDescent="0.25">
      <c r="A34" s="11" t="s">
        <v>86</v>
      </c>
      <c r="B34" s="11"/>
      <c r="C34" s="11"/>
      <c r="D34" s="11"/>
      <c r="E34" s="11"/>
      <c r="F34" s="11"/>
      <c r="G34" s="17"/>
      <c r="H34" s="17"/>
      <c r="I34" s="17"/>
      <c r="J34" s="17"/>
      <c r="K34" s="17"/>
    </row>
    <row r="35" spans="1:11" hidden="1" x14ac:dyDescent="0.25">
      <c r="A35" s="11" t="s">
        <v>87</v>
      </c>
      <c r="B35" s="11"/>
      <c r="C35" s="11"/>
      <c r="D35" s="11"/>
      <c r="E35" s="11"/>
      <c r="F35" s="11"/>
      <c r="G35" s="17"/>
      <c r="H35" s="17"/>
      <c r="I35" s="17"/>
      <c r="J35" s="17"/>
      <c r="K35" s="17"/>
    </row>
    <row r="36" spans="1:11" hidden="1" x14ac:dyDescent="0.25">
      <c r="A36" s="10" t="s">
        <v>56</v>
      </c>
      <c r="B36" s="62"/>
      <c r="C36" s="62"/>
      <c r="D36" s="62"/>
      <c r="E36" s="62"/>
      <c r="F36" s="62"/>
      <c r="G36" s="17"/>
      <c r="H36" s="17"/>
      <c r="I36" s="17"/>
      <c r="J36" s="17"/>
      <c r="K36" s="17"/>
    </row>
    <row r="37" spans="1:11" hidden="1" x14ac:dyDescent="0.25">
      <c r="A37" s="10" t="s">
        <v>88</v>
      </c>
      <c r="B37" s="62"/>
      <c r="C37" s="62"/>
      <c r="D37" s="62"/>
      <c r="E37" s="62"/>
      <c r="F37" s="62"/>
      <c r="G37" s="17"/>
      <c r="H37" s="17"/>
      <c r="I37" s="17"/>
      <c r="J37" s="17"/>
      <c r="K37" s="17"/>
    </row>
    <row r="38" spans="1:11" hidden="1" x14ac:dyDescent="0.25">
      <c r="A38" s="10" t="s">
        <v>58</v>
      </c>
      <c r="B38" s="62"/>
      <c r="C38" s="62"/>
      <c r="D38" s="62"/>
      <c r="E38" s="62"/>
      <c r="F38" s="62"/>
      <c r="G38" s="17"/>
      <c r="H38" s="17"/>
      <c r="I38" s="17"/>
      <c r="J38" s="17"/>
      <c r="K38" s="17"/>
    </row>
    <row r="39" spans="1:11" hidden="1" x14ac:dyDescent="0.25">
      <c r="A39" s="11" t="s">
        <v>89</v>
      </c>
      <c r="B39" s="4"/>
      <c r="C39" s="4"/>
      <c r="D39" s="4"/>
      <c r="E39" s="4"/>
      <c r="F39" s="4"/>
      <c r="G39" s="17"/>
      <c r="H39" s="17"/>
      <c r="I39" s="17"/>
      <c r="J39" s="17"/>
      <c r="K39" s="17"/>
    </row>
    <row r="40" spans="1:11" hidden="1" x14ac:dyDescent="0.25">
      <c r="A40" s="4" t="s">
        <v>90</v>
      </c>
      <c r="B40" s="4"/>
      <c r="C40" s="4"/>
      <c r="D40" s="4"/>
      <c r="E40" s="4"/>
      <c r="F40" s="4"/>
      <c r="G40" s="17"/>
      <c r="H40" s="17"/>
      <c r="I40" s="17"/>
      <c r="J40" s="17"/>
      <c r="K40" s="17"/>
    </row>
    <row r="41" spans="1:11" hidden="1" x14ac:dyDescent="0.25">
      <c r="A41" s="4" t="s">
        <v>91</v>
      </c>
      <c r="B41" s="4"/>
      <c r="C41" s="4"/>
      <c r="D41" s="4"/>
      <c r="E41" s="4"/>
      <c r="F41" s="4"/>
      <c r="G41" s="17"/>
      <c r="H41" s="17"/>
      <c r="I41" s="17"/>
      <c r="J41" s="17"/>
      <c r="K41" s="17"/>
    </row>
    <row r="42" spans="1:11" hidden="1" x14ac:dyDescent="0.25">
      <c r="A42" s="4" t="s">
        <v>92</v>
      </c>
      <c r="B42" s="4"/>
      <c r="C42" s="4"/>
      <c r="D42" s="4"/>
      <c r="E42" s="4"/>
      <c r="F42" s="4"/>
      <c r="G42" s="17"/>
      <c r="H42" s="17"/>
      <c r="I42" s="17"/>
      <c r="J42" s="17"/>
      <c r="K42" s="17"/>
    </row>
    <row r="43" spans="1:11" hidden="1" x14ac:dyDescent="0.25">
      <c r="A43" s="4" t="s">
        <v>93</v>
      </c>
      <c r="B43" s="4"/>
      <c r="C43" s="4"/>
      <c r="D43" s="4"/>
      <c r="E43" s="4"/>
      <c r="F43" s="4"/>
      <c r="G43" s="17"/>
      <c r="H43" s="17"/>
      <c r="I43" s="17"/>
      <c r="J43" s="17"/>
      <c r="K43" s="17"/>
    </row>
    <row r="44" spans="1:11" hidden="1" x14ac:dyDescent="0.25">
      <c r="A44" s="4" t="s">
        <v>94</v>
      </c>
      <c r="B44" s="4"/>
      <c r="C44" s="4"/>
      <c r="D44" s="4"/>
      <c r="E44" s="4"/>
      <c r="F44" s="4"/>
      <c r="G44" s="17"/>
      <c r="H44" s="17"/>
      <c r="I44" s="17"/>
      <c r="J44" s="17"/>
      <c r="K44" s="17"/>
    </row>
    <row r="45" spans="1:11" hidden="1" x14ac:dyDescent="0.25">
      <c r="A45" s="63" t="s">
        <v>95</v>
      </c>
      <c r="B45" s="62"/>
      <c r="C45" s="62"/>
      <c r="D45" s="62"/>
      <c r="E45" s="62"/>
      <c r="F45" s="62"/>
      <c r="G45" s="17"/>
      <c r="H45" s="17"/>
      <c r="I45" s="17"/>
      <c r="J45" s="17"/>
      <c r="K45" s="17"/>
    </row>
    <row r="46" spans="1:11" hidden="1" x14ac:dyDescent="0.25">
      <c r="A46" s="62" t="s">
        <v>96</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97</v>
      </c>
      <c r="B48" s="62"/>
      <c r="C48" s="62"/>
      <c r="D48" s="62"/>
      <c r="E48" s="62"/>
      <c r="F48" s="62"/>
      <c r="G48" s="17"/>
      <c r="H48" s="17"/>
      <c r="I48" s="17"/>
      <c r="J48" s="17"/>
      <c r="K48" s="17"/>
    </row>
    <row r="49" spans="1:11" ht="25" hidden="1" x14ac:dyDescent="0.25">
      <c r="A49" s="80" t="s">
        <v>98</v>
      </c>
      <c r="B49" s="62"/>
      <c r="C49" s="62"/>
      <c r="D49" s="62"/>
      <c r="E49" s="62"/>
      <c r="F49" s="62"/>
      <c r="G49" s="17"/>
      <c r="H49" s="17"/>
      <c r="I49" s="17"/>
      <c r="J49" s="17"/>
      <c r="K49" s="17"/>
    </row>
    <row r="50" spans="1:11" ht="25" hidden="1" x14ac:dyDescent="0.25">
      <c r="A50" s="81" t="s">
        <v>99</v>
      </c>
      <c r="B50" s="4"/>
      <c r="C50" s="4"/>
      <c r="D50" s="4"/>
      <c r="E50" s="4"/>
      <c r="F50" s="4"/>
      <c r="G50" s="17"/>
      <c r="H50" s="17"/>
      <c r="I50" s="17"/>
      <c r="J50" s="17"/>
      <c r="K50" s="17"/>
    </row>
    <row r="51" spans="1:11" ht="25" hidden="1" x14ac:dyDescent="0.25">
      <c r="A51" s="81" t="s">
        <v>100</v>
      </c>
      <c r="B51" s="4"/>
      <c r="C51" s="4"/>
      <c r="D51" s="4"/>
      <c r="E51" s="4"/>
      <c r="F51" s="4"/>
      <c r="G51" s="17"/>
      <c r="H51" s="17"/>
      <c r="I51" s="17"/>
      <c r="J51" s="17"/>
      <c r="K51" s="17"/>
    </row>
    <row r="52" spans="1:11" ht="37.5" hidden="1" x14ac:dyDescent="0.3">
      <c r="A52" s="81" t="s">
        <v>101</v>
      </c>
      <c r="B52" s="73"/>
      <c r="C52" s="73"/>
      <c r="D52" s="73"/>
      <c r="E52" s="11"/>
      <c r="F52" s="11"/>
      <c r="G52" s="17"/>
      <c r="H52" s="17"/>
      <c r="I52" s="17"/>
      <c r="J52" s="17"/>
      <c r="K52" s="17"/>
    </row>
    <row r="53" spans="1:11" ht="13" hidden="1" x14ac:dyDescent="0.3">
      <c r="A53" s="78" t="s">
        <v>102</v>
      </c>
      <c r="B53" s="72"/>
      <c r="C53" s="72"/>
      <c r="D53" s="72"/>
      <c r="E53" s="10"/>
      <c r="F53" s="10" t="b">
        <v>1</v>
      </c>
      <c r="G53" s="17"/>
      <c r="H53" s="17"/>
      <c r="I53" s="17"/>
      <c r="J53" s="17"/>
      <c r="K53" s="17"/>
    </row>
    <row r="54" spans="1:11" ht="13" hidden="1" x14ac:dyDescent="0.3">
      <c r="A54" s="79" t="s">
        <v>103</v>
      </c>
      <c r="B54" s="78"/>
      <c r="C54" s="78"/>
      <c r="D54" s="78"/>
      <c r="E54" s="10"/>
      <c r="F54" s="10" t="b">
        <v>0</v>
      </c>
      <c r="G54" s="17"/>
      <c r="H54" s="17"/>
      <c r="I54" s="17"/>
      <c r="J54" s="17"/>
      <c r="K54" s="17"/>
    </row>
    <row r="55" spans="1:11" ht="13" hidden="1" x14ac:dyDescent="0.25">
      <c r="A55" s="82"/>
      <c r="B55" s="74">
        <f>COUNT(Travel!B12:B14)</f>
        <v>0</v>
      </c>
      <c r="C55" s="74"/>
      <c r="D55" s="74">
        <f>COUNTIF(Travel!D12:D14,"*")</f>
        <v>0</v>
      </c>
      <c r="E55" s="75"/>
      <c r="F55" s="75" t="b">
        <f>MIN(B55,D55)=MAX(B55,D55)</f>
        <v>1</v>
      </c>
      <c r="G55" s="17"/>
      <c r="H55" s="17"/>
      <c r="I55" s="17"/>
      <c r="J55" s="17"/>
      <c r="K55" s="17"/>
    </row>
    <row r="56" spans="1:11" ht="13" hidden="1" x14ac:dyDescent="0.25">
      <c r="A56" s="82" t="s">
        <v>104</v>
      </c>
      <c r="B56" s="74">
        <f>COUNT(Travel!B19:B31)</f>
        <v>12</v>
      </c>
      <c r="C56" s="74"/>
      <c r="D56" s="74">
        <f>COUNTIF(Travel!D19:D31,"*")</f>
        <v>12</v>
      </c>
      <c r="E56" s="75"/>
      <c r="F56" s="75" t="b">
        <f>MIN(B56,D56)=MAX(B56,D56)</f>
        <v>1</v>
      </c>
    </row>
    <row r="57" spans="1:11" ht="13" hidden="1" x14ac:dyDescent="0.3">
      <c r="A57" s="83"/>
      <c r="B57" s="74">
        <f>COUNT(Travel!B36:B38)</f>
        <v>0</v>
      </c>
      <c r="C57" s="74"/>
      <c r="D57" s="74">
        <f>COUNTIF(Travel!D36:D38,"*")</f>
        <v>0</v>
      </c>
      <c r="E57" s="75"/>
      <c r="F57" s="75" t="b">
        <f>MIN(B57,D57)=MAX(B57,D57)</f>
        <v>1</v>
      </c>
    </row>
    <row r="58" spans="1:11" ht="13" hidden="1" x14ac:dyDescent="0.3">
      <c r="A58" s="84" t="s">
        <v>105</v>
      </c>
      <c r="B58" s="76">
        <f>COUNT(Hospitality!B11:B13)</f>
        <v>0</v>
      </c>
      <c r="C58" s="76"/>
      <c r="D58" s="76">
        <f>COUNTIF(Hospitality!D11:D13,"*")</f>
        <v>0</v>
      </c>
      <c r="E58" s="77"/>
      <c r="F58" s="77" t="b">
        <f>MIN(B58,D58)=MAX(B58,D58)</f>
        <v>1</v>
      </c>
    </row>
    <row r="59" spans="1:11" ht="13" hidden="1" x14ac:dyDescent="0.3">
      <c r="A59" s="85" t="s">
        <v>106</v>
      </c>
      <c r="B59" s="75">
        <f>COUNT('All other expenses'!B11:B18)</f>
        <v>5</v>
      </c>
      <c r="C59" s="75"/>
      <c r="D59" s="75">
        <f>COUNTIF('All other expenses'!D11:D18,"*")</f>
        <v>5</v>
      </c>
      <c r="E59" s="75"/>
      <c r="F59" s="75" t="b">
        <f>MIN(B59,D59)=MAX(B59,D59)</f>
        <v>1</v>
      </c>
    </row>
    <row r="60" spans="1:11" ht="13" hidden="1" x14ac:dyDescent="0.3">
      <c r="A60" s="84" t="s">
        <v>107</v>
      </c>
      <c r="B60" s="76">
        <f>COUNTIF('Gifts and benefits'!B11:B13,"*")</f>
        <v>1</v>
      </c>
      <c r="C60" s="76">
        <f>COUNTIF('Gifts and benefits'!C11:C13,"*")</f>
        <v>0</v>
      </c>
      <c r="D60" s="76"/>
      <c r="E60" s="76">
        <f>COUNTA('Gifts and benefits'!E11:E13)</f>
        <v>0</v>
      </c>
      <c r="F60" s="77" t="b">
        <f>MIN(B60,C60,E60)=MAX(B60,C60,E60)</f>
        <v>0</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&amp;C&amp;"Aptos"&amp;12&amp;K000000 UNCLASSIFIED&amp;1#_x000D_</oddHeader>
    <oddFooter>&amp;LCE Expense Disclosure Workbook 2018&amp;C_x000D_&amp;1#&amp;"Aptos"&amp;12&amp;K000000 UNCLASSIFIED&amp;RWorksheet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0"/>
  <sheetViews>
    <sheetView zoomScaleNormal="100" workbookViewId="0">
      <selection activeCell="C41" sqref="C41"/>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1" t="s">
        <v>108</v>
      </c>
      <c r="B1" s="141"/>
      <c r="C1" s="141"/>
      <c r="D1" s="141"/>
      <c r="E1" s="141"/>
      <c r="F1" s="17"/>
    </row>
    <row r="2" spans="1:6" ht="21" customHeight="1" x14ac:dyDescent="0.25">
      <c r="A2" s="3" t="s">
        <v>109</v>
      </c>
      <c r="B2" s="139" t="str">
        <f>'Summary and sign-off'!B2:F2</f>
        <v>Toitū Te Whenua Land Information New Zealand</v>
      </c>
      <c r="C2" s="139"/>
      <c r="D2" s="139"/>
      <c r="E2" s="139"/>
      <c r="F2" s="17"/>
    </row>
    <row r="3" spans="1:6" ht="31" x14ac:dyDescent="0.25">
      <c r="A3" s="3" t="s">
        <v>110</v>
      </c>
      <c r="B3" s="139" t="str">
        <f>'Summary and sign-off'!B3:F3</f>
        <v>Jan Pierce</v>
      </c>
      <c r="C3" s="139"/>
      <c r="D3" s="139"/>
      <c r="E3" s="139"/>
      <c r="F3" s="17"/>
    </row>
    <row r="4" spans="1:6" ht="21" customHeight="1" x14ac:dyDescent="0.25">
      <c r="A4" s="3" t="s">
        <v>111</v>
      </c>
      <c r="B4" s="139">
        <f>'Summary and sign-off'!B4:F4</f>
        <v>46069</v>
      </c>
      <c r="C4" s="139"/>
      <c r="D4" s="139"/>
      <c r="E4" s="139"/>
      <c r="F4" s="17"/>
    </row>
    <row r="5" spans="1:6" ht="21" customHeight="1" x14ac:dyDescent="0.25">
      <c r="A5" s="3" t="s">
        <v>112</v>
      </c>
      <c r="B5" s="139">
        <f>'Summary and sign-off'!B5:F5</f>
        <v>46203</v>
      </c>
      <c r="C5" s="139"/>
      <c r="D5" s="139"/>
      <c r="E5" s="139"/>
      <c r="F5" s="17"/>
    </row>
    <row r="6" spans="1:6" ht="21" customHeight="1" x14ac:dyDescent="0.25">
      <c r="A6" s="3" t="s">
        <v>113</v>
      </c>
      <c r="B6" s="134" t="s">
        <v>79</v>
      </c>
      <c r="C6" s="134"/>
      <c r="D6" s="134"/>
      <c r="E6" s="134"/>
      <c r="F6" s="17"/>
    </row>
    <row r="7" spans="1:6" ht="21" customHeight="1" x14ac:dyDescent="0.25">
      <c r="A7" s="3" t="s">
        <v>54</v>
      </c>
      <c r="B7" s="134" t="s">
        <v>82</v>
      </c>
      <c r="C7" s="134"/>
      <c r="D7" s="134"/>
      <c r="E7" s="134"/>
      <c r="F7" s="17"/>
    </row>
    <row r="8" spans="1:6" ht="36" customHeight="1" x14ac:dyDescent="0.3">
      <c r="A8" s="143" t="s">
        <v>114</v>
      </c>
      <c r="B8" s="144"/>
      <c r="C8" s="144"/>
      <c r="D8" s="144"/>
      <c r="E8" s="144"/>
      <c r="F8" s="19"/>
    </row>
    <row r="9" spans="1:6" ht="36" customHeight="1" x14ac:dyDescent="0.3">
      <c r="A9" s="145" t="s">
        <v>115</v>
      </c>
      <c r="B9" s="146"/>
      <c r="C9" s="146"/>
      <c r="D9" s="146"/>
      <c r="E9" s="146"/>
      <c r="F9" s="19"/>
    </row>
    <row r="10" spans="1:6" ht="24.75" customHeight="1" x14ac:dyDescent="0.35">
      <c r="A10" s="142" t="s">
        <v>116</v>
      </c>
      <c r="B10" s="147"/>
      <c r="C10" s="142"/>
      <c r="D10" s="142"/>
      <c r="E10" s="142"/>
      <c r="F10" s="29"/>
    </row>
    <row r="11" spans="1:6" ht="28.5" customHeight="1" x14ac:dyDescent="0.25">
      <c r="A11" s="24" t="s">
        <v>117</v>
      </c>
      <c r="B11" s="24" t="s">
        <v>118</v>
      </c>
      <c r="C11" s="24" t="s">
        <v>119</v>
      </c>
      <c r="D11" s="24" t="s">
        <v>120</v>
      </c>
      <c r="E11" s="24" t="s">
        <v>121</v>
      </c>
      <c r="F11" s="30"/>
    </row>
    <row r="12" spans="1:6" s="2" customFormat="1" x14ac:dyDescent="0.25">
      <c r="A12" s="115"/>
      <c r="B12" s="116"/>
      <c r="C12" s="117" t="s">
        <v>192</v>
      </c>
      <c r="D12" s="117"/>
      <c r="E12" s="118"/>
      <c r="F12" s="1"/>
    </row>
    <row r="13" spans="1:6" s="2" customFormat="1" x14ac:dyDescent="0.25">
      <c r="A13" s="115"/>
      <c r="B13" s="116"/>
      <c r="C13" s="117"/>
      <c r="D13" s="117"/>
      <c r="E13" s="118"/>
      <c r="F13" s="1"/>
    </row>
    <row r="14" spans="1:6" s="2" customFormat="1" hidden="1" x14ac:dyDescent="0.25">
      <c r="A14" s="102"/>
      <c r="B14" s="103"/>
      <c r="C14" s="104"/>
      <c r="D14" s="104"/>
      <c r="E14" s="105"/>
      <c r="F14" s="1"/>
    </row>
    <row r="15" spans="1:6" ht="19.5" customHeight="1" x14ac:dyDescent="0.25">
      <c r="A15" s="70" t="s">
        <v>122</v>
      </c>
      <c r="B15" s="71">
        <f>SUM(B12:B14)</f>
        <v>0</v>
      </c>
      <c r="C15" s="128" t="str">
        <f>IF(SUBTOTAL(3,B12:B14)=SUBTOTAL(103,B12:B14),'Summary and sign-off'!$A$48,'Summary and sign-off'!$A$49)</f>
        <v>Check - there are no hidden rows with data</v>
      </c>
      <c r="D15" s="140" t="str">
        <f>IF('Summary and sign-off'!F55='Summary and sign-off'!F54,'Summary and sign-off'!A51,'Summary and sign-off'!A50)</f>
        <v>Check - each entry provides sufficient information</v>
      </c>
      <c r="E15" s="140"/>
      <c r="F15" s="17"/>
    </row>
    <row r="16" spans="1:6" ht="10.5" customHeight="1" x14ac:dyDescent="0.3">
      <c r="A16" s="17"/>
      <c r="B16" s="19"/>
      <c r="C16" s="17"/>
      <c r="D16" s="17"/>
      <c r="E16" s="17"/>
      <c r="F16" s="17"/>
    </row>
    <row r="17" spans="1:6" ht="24.75" customHeight="1" x14ac:dyDescent="0.35">
      <c r="A17" s="142" t="s">
        <v>123</v>
      </c>
      <c r="B17" s="142"/>
      <c r="C17" s="142"/>
      <c r="D17" s="142"/>
      <c r="E17" s="142"/>
      <c r="F17" s="29"/>
    </row>
    <row r="18" spans="1:6" ht="32.5" customHeight="1" x14ac:dyDescent="0.25">
      <c r="A18" s="24" t="s">
        <v>117</v>
      </c>
      <c r="B18" s="24" t="s">
        <v>61</v>
      </c>
      <c r="C18" s="24" t="s">
        <v>124</v>
      </c>
      <c r="D18" s="24" t="s">
        <v>120</v>
      </c>
      <c r="E18" s="24" t="s">
        <v>121</v>
      </c>
      <c r="F18" s="30"/>
    </row>
    <row r="19" spans="1:6" s="2" customFormat="1" x14ac:dyDescent="0.25">
      <c r="A19" s="115">
        <v>46098</v>
      </c>
      <c r="B19" s="116">
        <v>728.07</v>
      </c>
      <c r="C19" s="117" t="s">
        <v>178</v>
      </c>
      <c r="D19" s="117" t="s">
        <v>179</v>
      </c>
      <c r="E19" s="118" t="s">
        <v>180</v>
      </c>
      <c r="F19" s="1"/>
    </row>
    <row r="20" spans="1:6" s="2" customFormat="1" x14ac:dyDescent="0.25">
      <c r="A20" s="115">
        <v>46098</v>
      </c>
      <c r="B20" s="116">
        <v>84.9</v>
      </c>
      <c r="C20" s="117" t="s">
        <v>178</v>
      </c>
      <c r="D20" s="117" t="s">
        <v>188</v>
      </c>
      <c r="E20" s="118" t="s">
        <v>180</v>
      </c>
      <c r="F20" s="1"/>
    </row>
    <row r="21" spans="1:6" s="2" customFormat="1" x14ac:dyDescent="0.25">
      <c r="A21" s="115">
        <v>46098</v>
      </c>
      <c r="B21" s="116">
        <v>65</v>
      </c>
      <c r="C21" s="117" t="s">
        <v>178</v>
      </c>
      <c r="D21" s="117" t="s">
        <v>190</v>
      </c>
      <c r="E21" s="118" t="s">
        <v>180</v>
      </c>
      <c r="F21" s="1"/>
    </row>
    <row r="22" spans="1:6" s="2" customFormat="1" x14ac:dyDescent="0.25">
      <c r="A22" s="115">
        <v>46184</v>
      </c>
      <c r="B22" s="116">
        <v>61</v>
      </c>
      <c r="C22" s="117" t="s">
        <v>178</v>
      </c>
      <c r="D22" s="117" t="s">
        <v>190</v>
      </c>
      <c r="E22" s="118" t="s">
        <v>180</v>
      </c>
      <c r="F22" s="1"/>
    </row>
    <row r="23" spans="1:6" s="2" customFormat="1" x14ac:dyDescent="0.25">
      <c r="A23" s="115">
        <v>46184</v>
      </c>
      <c r="B23" s="116">
        <v>115.41</v>
      </c>
      <c r="C23" s="117" t="s">
        <v>178</v>
      </c>
      <c r="D23" s="117" t="s">
        <v>186</v>
      </c>
      <c r="E23" s="118" t="s">
        <v>180</v>
      </c>
      <c r="F23" s="1"/>
    </row>
    <row r="24" spans="1:6" s="2" customFormat="1" x14ac:dyDescent="0.25">
      <c r="A24" s="115">
        <v>46184</v>
      </c>
      <c r="B24" s="116">
        <v>58.4</v>
      </c>
      <c r="C24" s="117" t="s">
        <v>178</v>
      </c>
      <c r="D24" s="117" t="s">
        <v>187</v>
      </c>
      <c r="E24" s="118" t="s">
        <v>180</v>
      </c>
      <c r="F24" s="1"/>
    </row>
    <row r="25" spans="1:6" s="2" customFormat="1" x14ac:dyDescent="0.25">
      <c r="A25" s="115">
        <v>46184</v>
      </c>
      <c r="B25" s="116">
        <v>61.9</v>
      </c>
      <c r="C25" s="117" t="s">
        <v>178</v>
      </c>
      <c r="D25" s="117" t="s">
        <v>189</v>
      </c>
      <c r="E25" s="118" t="s">
        <v>180</v>
      </c>
      <c r="F25" s="1"/>
    </row>
    <row r="26" spans="1:6" s="2" customFormat="1" x14ac:dyDescent="0.25">
      <c r="A26" s="115">
        <v>46184</v>
      </c>
      <c r="B26" s="116">
        <v>247.33</v>
      </c>
      <c r="C26" s="117" t="s">
        <v>178</v>
      </c>
      <c r="D26" s="117" t="s">
        <v>185</v>
      </c>
      <c r="E26" s="118" t="s">
        <v>180</v>
      </c>
      <c r="F26" s="1"/>
    </row>
    <row r="27" spans="1:6" s="2" customFormat="1" x14ac:dyDescent="0.25">
      <c r="A27" s="115">
        <v>46196</v>
      </c>
      <c r="B27" s="116">
        <v>266.55</v>
      </c>
      <c r="C27" s="117" t="s">
        <v>181</v>
      </c>
      <c r="D27" s="117" t="s">
        <v>182</v>
      </c>
      <c r="E27" s="118" t="s">
        <v>183</v>
      </c>
      <c r="F27" s="1"/>
    </row>
    <row r="28" spans="1:6" s="2" customFormat="1" x14ac:dyDescent="0.25">
      <c r="A28" s="115">
        <v>46196</v>
      </c>
      <c r="B28" s="116">
        <v>51.65</v>
      </c>
      <c r="C28" s="117" t="s">
        <v>181</v>
      </c>
      <c r="D28" s="117" t="s">
        <v>184</v>
      </c>
      <c r="E28" s="118" t="s">
        <v>183</v>
      </c>
      <c r="F28" s="1"/>
    </row>
    <row r="29" spans="1:6" s="2" customFormat="1" x14ac:dyDescent="0.25">
      <c r="A29" s="115">
        <v>46196</v>
      </c>
      <c r="B29" s="116">
        <v>295.94</v>
      </c>
      <c r="C29" s="117" t="s">
        <v>181</v>
      </c>
      <c r="D29" s="117" t="s">
        <v>185</v>
      </c>
      <c r="E29" s="118" t="s">
        <v>183</v>
      </c>
      <c r="F29" s="1"/>
    </row>
    <row r="30" spans="1:6" s="2" customFormat="1" x14ac:dyDescent="0.25">
      <c r="A30" s="115">
        <v>46196</v>
      </c>
      <c r="B30" s="116">
        <v>66</v>
      </c>
      <c r="C30" s="117" t="s">
        <v>181</v>
      </c>
      <c r="D30" s="117" t="s">
        <v>190</v>
      </c>
      <c r="E30" s="118" t="s">
        <v>183</v>
      </c>
      <c r="F30" s="1"/>
    </row>
    <row r="31" spans="1:6" s="2" customFormat="1" hidden="1" x14ac:dyDescent="0.25">
      <c r="A31" s="106"/>
      <c r="B31" s="107"/>
      <c r="C31" s="108"/>
      <c r="D31" s="108"/>
      <c r="E31" s="109"/>
      <c r="F31" s="1"/>
    </row>
    <row r="32" spans="1:6" ht="19.5" customHeight="1" x14ac:dyDescent="0.25">
      <c r="A32" s="70" t="s">
        <v>125</v>
      </c>
      <c r="B32" s="71">
        <f>SUM(B19:B31)</f>
        <v>2102.1500000000005</v>
      </c>
      <c r="C32" s="128" t="str">
        <f>IF(SUBTOTAL(3,B19:B31)=SUBTOTAL(103,B19:B31),'Summary and sign-off'!$A$48,'Summary and sign-off'!$A$49)</f>
        <v>Check - there are no hidden rows with data</v>
      </c>
      <c r="D32" s="140" t="str">
        <f>IF('Summary and sign-off'!F56='Summary and sign-off'!F54,'Summary and sign-off'!A51,'Summary and sign-off'!A50)</f>
        <v>Check - each entry provides sufficient information</v>
      </c>
      <c r="E32" s="140"/>
      <c r="F32" s="17"/>
    </row>
    <row r="33" spans="1:6" ht="10.5" customHeight="1" x14ac:dyDescent="0.3">
      <c r="A33" s="17"/>
      <c r="B33" s="19"/>
      <c r="C33" s="17"/>
      <c r="D33" s="17"/>
      <c r="E33" s="17"/>
      <c r="F33" s="17"/>
    </row>
    <row r="34" spans="1:6" ht="24.75" customHeight="1" x14ac:dyDescent="0.25">
      <c r="A34" s="142" t="s">
        <v>126</v>
      </c>
      <c r="B34" s="142"/>
      <c r="C34" s="142"/>
      <c r="D34" s="142"/>
      <c r="E34" s="142"/>
      <c r="F34" s="17"/>
    </row>
    <row r="35" spans="1:6" ht="27" customHeight="1" x14ac:dyDescent="0.25">
      <c r="A35" s="24" t="s">
        <v>117</v>
      </c>
      <c r="B35" s="24" t="s">
        <v>61</v>
      </c>
      <c r="C35" s="24" t="s">
        <v>127</v>
      </c>
      <c r="D35" s="24" t="s">
        <v>128</v>
      </c>
      <c r="E35" s="24" t="s">
        <v>121</v>
      </c>
      <c r="F35" s="28"/>
    </row>
    <row r="36" spans="1:6" s="2" customFormat="1" x14ac:dyDescent="0.25">
      <c r="A36" s="115"/>
      <c r="B36" s="116"/>
      <c r="C36" s="117" t="s">
        <v>193</v>
      </c>
      <c r="D36" s="117"/>
      <c r="E36" s="118"/>
      <c r="F36" s="1"/>
    </row>
    <row r="37" spans="1:6" s="2" customFormat="1" x14ac:dyDescent="0.25">
      <c r="A37" s="115"/>
      <c r="B37" s="116"/>
      <c r="C37" s="117"/>
      <c r="D37" s="117"/>
      <c r="E37" s="118"/>
      <c r="F37" s="1"/>
    </row>
    <row r="38" spans="1:6" s="2" customFormat="1" hidden="1" x14ac:dyDescent="0.25">
      <c r="A38" s="93"/>
      <c r="B38" s="94"/>
      <c r="C38" s="95"/>
      <c r="D38" s="95"/>
      <c r="E38" s="96"/>
      <c r="F38" s="1"/>
    </row>
    <row r="39" spans="1:6" ht="19.5" customHeight="1" x14ac:dyDescent="0.25">
      <c r="A39" s="70" t="s">
        <v>129</v>
      </c>
      <c r="B39" s="71">
        <f>SUM(B36:B38)</f>
        <v>0</v>
      </c>
      <c r="C39" s="128" t="str">
        <f>IF(SUBTOTAL(3,B36:B38)=SUBTOTAL(103,B36:B38),'Summary and sign-off'!$A$48,'Summary and sign-off'!$A$49)</f>
        <v>Check - there are no hidden rows with data</v>
      </c>
      <c r="D39" s="140" t="str">
        <f>IF('Summary and sign-off'!F57='Summary and sign-off'!F54,'Summary and sign-off'!A51,'Summary and sign-off'!A50)</f>
        <v>Check - each entry provides sufficient information</v>
      </c>
      <c r="E39" s="140"/>
      <c r="F39" s="17"/>
    </row>
    <row r="40" spans="1:6" ht="10.5" customHeight="1" x14ac:dyDescent="0.3">
      <c r="A40" s="17"/>
      <c r="B40" s="56"/>
      <c r="C40" s="19"/>
      <c r="D40" s="17"/>
      <c r="E40" s="17"/>
      <c r="F40" s="17"/>
    </row>
    <row r="41" spans="1:6" ht="34.5" customHeight="1" x14ac:dyDescent="0.25">
      <c r="A41" s="31" t="s">
        <v>130</v>
      </c>
      <c r="B41" s="57">
        <f>B15+B32+B39</f>
        <v>2102.1500000000005</v>
      </c>
      <c r="C41" s="32"/>
      <c r="D41" s="32"/>
      <c r="E41" s="32"/>
      <c r="F41" s="17"/>
    </row>
    <row r="42" spans="1:6" ht="13" x14ac:dyDescent="0.3">
      <c r="A42" s="17"/>
      <c r="B42" s="19"/>
      <c r="C42" s="17"/>
      <c r="D42" s="17"/>
      <c r="E42" s="17"/>
      <c r="F42" s="17"/>
    </row>
    <row r="43" spans="1:6" ht="13" x14ac:dyDescent="0.3">
      <c r="A43" s="18" t="s">
        <v>72</v>
      </c>
      <c r="B43" s="19"/>
      <c r="C43" s="17"/>
      <c r="D43" s="17"/>
      <c r="E43" s="17"/>
      <c r="F43" s="17"/>
    </row>
    <row r="44" spans="1:6" ht="12.65" customHeight="1" x14ac:dyDescent="0.25">
      <c r="A44" s="20" t="s">
        <v>131</v>
      </c>
      <c r="F44" s="17"/>
    </row>
    <row r="45" spans="1:6" ht="13" customHeight="1" x14ac:dyDescent="0.25">
      <c r="A45" s="20" t="s">
        <v>132</v>
      </c>
      <c r="B45" s="17"/>
      <c r="D45" s="17"/>
      <c r="F45" s="17"/>
    </row>
    <row r="46" spans="1:6" x14ac:dyDescent="0.25">
      <c r="A46" s="20" t="s">
        <v>133</v>
      </c>
      <c r="F46" s="17"/>
    </row>
    <row r="47" spans="1:6" ht="13" x14ac:dyDescent="0.3">
      <c r="A47" s="20" t="s">
        <v>78</v>
      </c>
      <c r="B47" s="19"/>
      <c r="C47" s="17"/>
      <c r="D47" s="17"/>
      <c r="E47" s="17"/>
      <c r="F47" s="17"/>
    </row>
    <row r="48" spans="1:6" ht="13" customHeight="1" x14ac:dyDescent="0.25">
      <c r="A48" s="20" t="s">
        <v>134</v>
      </c>
      <c r="B48" s="17"/>
      <c r="D48" s="17"/>
      <c r="F48" s="17"/>
    </row>
    <row r="49" spans="1:6" x14ac:dyDescent="0.25">
      <c r="A49" s="20" t="s">
        <v>135</v>
      </c>
      <c r="F49" s="17"/>
    </row>
    <row r="50" spans="1:6" x14ac:dyDescent="0.25">
      <c r="A50" s="20" t="s">
        <v>136</v>
      </c>
      <c r="B50" s="20"/>
      <c r="C50" s="20"/>
      <c r="D50" s="20"/>
      <c r="F50" s="17"/>
    </row>
    <row r="51" spans="1:6" x14ac:dyDescent="0.25">
      <c r="A51" s="26"/>
      <c r="B51" s="17"/>
      <c r="C51" s="17"/>
      <c r="D51" s="17"/>
      <c r="E51" s="17"/>
      <c r="F51" s="17"/>
    </row>
    <row r="52" spans="1:6" hidden="1" x14ac:dyDescent="0.25">
      <c r="A52" s="26"/>
      <c r="B52" s="17"/>
      <c r="C52" s="17"/>
      <c r="D52" s="17"/>
      <c r="E52" s="17"/>
      <c r="F52" s="17"/>
    </row>
    <row r="53" spans="1:6" x14ac:dyDescent="0.25"/>
    <row r="54" spans="1:6" x14ac:dyDescent="0.25"/>
    <row r="55" spans="1:6" x14ac:dyDescent="0.25"/>
    <row r="56" spans="1:6" x14ac:dyDescent="0.25"/>
    <row r="57" spans="1:6" ht="12.75" hidden="1" customHeight="1" x14ac:dyDescent="0.25"/>
    <row r="58" spans="1:6" x14ac:dyDescent="0.25"/>
    <row r="59" spans="1:6" x14ac:dyDescent="0.25"/>
    <row r="60" spans="1:6" hidden="1" x14ac:dyDescent="0.25">
      <c r="A60" s="26"/>
      <c r="B60" s="17"/>
      <c r="C60" s="17"/>
      <c r="D60" s="17"/>
      <c r="E60" s="17"/>
      <c r="F60" s="17"/>
    </row>
    <row r="61" spans="1:6" hidden="1" x14ac:dyDescent="0.25">
      <c r="A61" s="26"/>
      <c r="B61" s="17"/>
      <c r="C61" s="17"/>
      <c r="D61" s="17"/>
      <c r="E61" s="17"/>
      <c r="F61" s="17"/>
    </row>
    <row r="62" spans="1:6" hidden="1" x14ac:dyDescent="0.25">
      <c r="A62" s="26"/>
      <c r="B62" s="17"/>
      <c r="C62" s="17"/>
      <c r="D62" s="17"/>
      <c r="E62" s="17"/>
      <c r="F62" s="17"/>
    </row>
    <row r="63" spans="1:6" hidden="1" x14ac:dyDescent="0.25">
      <c r="A63" s="26"/>
      <c r="B63" s="17"/>
      <c r="C63" s="17"/>
      <c r="D63" s="17"/>
      <c r="E63" s="17"/>
      <c r="F63" s="17"/>
    </row>
    <row r="64" spans="1:6" hidden="1" x14ac:dyDescent="0.25">
      <c r="A64" s="26"/>
      <c r="B64" s="17"/>
      <c r="C64" s="17"/>
      <c r="D64" s="17"/>
      <c r="E64" s="17"/>
      <c r="F64" s="17"/>
    </row>
    <row r="65" x14ac:dyDescent="0.25"/>
    <row r="66" x14ac:dyDescent="0.25"/>
    <row r="67" x14ac:dyDescent="0.25"/>
    <row r="68" x14ac:dyDescent="0.25"/>
    <row r="69" x14ac:dyDescent="0.25"/>
    <row r="73" x14ac:dyDescent="0.25"/>
    <row r="76" x14ac:dyDescent="0.25"/>
    <row r="77" x14ac:dyDescent="0.25"/>
    <row r="78" x14ac:dyDescent="0.25"/>
    <row r="79" x14ac:dyDescent="0.25"/>
    <row r="80" x14ac:dyDescent="0.25"/>
  </sheetData>
  <sheetProtection sheet="1" formatCells="0" formatRows="0" insertColumns="0" insertRows="0" deleteRows="0"/>
  <mergeCells count="15">
    <mergeCell ref="B7:E7"/>
    <mergeCell ref="B5:E5"/>
    <mergeCell ref="D39:E39"/>
    <mergeCell ref="A1:E1"/>
    <mergeCell ref="A17:E17"/>
    <mergeCell ref="A34:E34"/>
    <mergeCell ref="B2:E2"/>
    <mergeCell ref="B3:E3"/>
    <mergeCell ref="B4:E4"/>
    <mergeCell ref="A8:E8"/>
    <mergeCell ref="A9:E9"/>
    <mergeCell ref="B6:E6"/>
    <mergeCell ref="D15:E15"/>
    <mergeCell ref="D32:E32"/>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9 A30:A31 A12 A14 A36 A3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5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20:A21 A22 A23 A24 A25:A29 A3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B19:B31 B12:B14 B36:B38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13" sqref="A13:XFD23"/>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1" t="s">
        <v>108</v>
      </c>
      <c r="B1" s="141"/>
      <c r="C1" s="141"/>
      <c r="D1" s="141"/>
      <c r="E1" s="141"/>
    </row>
    <row r="2" spans="1:6" ht="21" customHeight="1" x14ac:dyDescent="0.25">
      <c r="A2" s="3" t="s">
        <v>109</v>
      </c>
      <c r="B2" s="139" t="str">
        <f>'Summary and sign-off'!B2:F2</f>
        <v>Toitū Te Whenua Land Information New Zealand</v>
      </c>
      <c r="C2" s="139"/>
      <c r="D2" s="139"/>
      <c r="E2" s="139"/>
    </row>
    <row r="3" spans="1:6" ht="31" x14ac:dyDescent="0.25">
      <c r="A3" s="3" t="s">
        <v>110</v>
      </c>
      <c r="B3" s="139" t="str">
        <f>'Summary and sign-off'!B3:F3</f>
        <v>Jan Pierce</v>
      </c>
      <c r="C3" s="139"/>
      <c r="D3" s="139"/>
      <c r="E3" s="139"/>
    </row>
    <row r="4" spans="1:6" ht="21" customHeight="1" x14ac:dyDescent="0.25">
      <c r="A4" s="3" t="s">
        <v>111</v>
      </c>
      <c r="B4" s="139">
        <f>'Summary and sign-off'!B4:F4</f>
        <v>46069</v>
      </c>
      <c r="C4" s="139"/>
      <c r="D4" s="139"/>
      <c r="E4" s="139"/>
    </row>
    <row r="5" spans="1:6" ht="21" customHeight="1" x14ac:dyDescent="0.25">
      <c r="A5" s="3" t="s">
        <v>112</v>
      </c>
      <c r="B5" s="139">
        <f>'Summary and sign-off'!B5:F5</f>
        <v>46203</v>
      </c>
      <c r="C5" s="139"/>
      <c r="D5" s="139"/>
      <c r="E5" s="139"/>
    </row>
    <row r="6" spans="1:6" ht="21" customHeight="1" x14ac:dyDescent="0.25">
      <c r="A6" s="3" t="s">
        <v>113</v>
      </c>
      <c r="B6" s="134"/>
      <c r="C6" s="134"/>
      <c r="D6" s="134"/>
      <c r="E6" s="134"/>
    </row>
    <row r="7" spans="1:6" ht="21" customHeight="1" x14ac:dyDescent="0.25">
      <c r="A7" s="3" t="s">
        <v>54</v>
      </c>
      <c r="B7" s="134" t="s">
        <v>82</v>
      </c>
      <c r="C7" s="134"/>
      <c r="D7" s="134"/>
      <c r="E7" s="134"/>
    </row>
    <row r="8" spans="1:6" ht="35.25" customHeight="1" x14ac:dyDescent="0.35">
      <c r="A8" s="150" t="s">
        <v>137</v>
      </c>
      <c r="B8" s="150"/>
      <c r="C8" s="151"/>
      <c r="D8" s="151"/>
      <c r="E8" s="151"/>
      <c r="F8" s="27"/>
    </row>
    <row r="9" spans="1:6" ht="35.25" customHeight="1" x14ac:dyDescent="0.35">
      <c r="A9" s="148" t="s">
        <v>138</v>
      </c>
      <c r="B9" s="149"/>
      <c r="C9" s="149"/>
      <c r="D9" s="149"/>
      <c r="E9" s="149"/>
      <c r="F9" s="27"/>
    </row>
    <row r="10" spans="1:6" ht="27" customHeight="1" x14ac:dyDescent="0.25">
      <c r="A10" s="24" t="s">
        <v>139</v>
      </c>
      <c r="B10" s="24" t="s">
        <v>61</v>
      </c>
      <c r="C10" s="24" t="s">
        <v>140</v>
      </c>
      <c r="D10" s="24" t="s">
        <v>141</v>
      </c>
      <c r="E10" s="24" t="s">
        <v>121</v>
      </c>
      <c r="F10" s="20"/>
    </row>
    <row r="11" spans="1:6" s="2" customFormat="1" x14ac:dyDescent="0.25">
      <c r="A11" s="119"/>
      <c r="B11" s="116"/>
      <c r="C11" s="120" t="s">
        <v>194</v>
      </c>
      <c r="D11" s="120"/>
      <c r="E11" s="121"/>
    </row>
    <row r="12" spans="1:6" s="2" customFormat="1" x14ac:dyDescent="0.25">
      <c r="A12" s="115"/>
      <c r="B12" s="116"/>
      <c r="C12" s="120"/>
      <c r="D12" s="120"/>
      <c r="E12" s="121"/>
    </row>
    <row r="13" spans="1:6" s="2" customFormat="1" ht="11.25" hidden="1" customHeight="1" x14ac:dyDescent="0.25">
      <c r="A13" s="97"/>
      <c r="B13" s="94"/>
      <c r="C13" s="98"/>
      <c r="D13" s="98"/>
      <c r="E13" s="99"/>
    </row>
    <row r="14" spans="1:6" ht="34.5" customHeight="1" x14ac:dyDescent="0.25">
      <c r="A14" s="52" t="s">
        <v>142</v>
      </c>
      <c r="B14" s="61">
        <f>SUM(B11:B13)</f>
        <v>0</v>
      </c>
      <c r="C14" s="69" t="str">
        <f>IF(SUBTOTAL(3,B11:B13)=SUBTOTAL(103,B11:B13),'Summary and sign-off'!$A$48,'Summary and sign-off'!$A$49)</f>
        <v>Check - there are no hidden rows with data</v>
      </c>
      <c r="D14" s="140" t="str">
        <f>IF('Summary and sign-off'!F58='Summary and sign-off'!F54,'Summary and sign-off'!A51,'Summary and sign-off'!A50)</f>
        <v>Check - each entry provides sufficient information</v>
      </c>
      <c r="E14" s="140"/>
      <c r="F14" s="2"/>
    </row>
    <row r="15" spans="1:6" ht="13" x14ac:dyDescent="0.3">
      <c r="A15" s="18"/>
      <c r="B15" s="17"/>
      <c r="C15" s="17"/>
      <c r="D15" s="17"/>
      <c r="E15" s="17"/>
    </row>
    <row r="16" spans="1:6" ht="13" x14ac:dyDescent="0.3">
      <c r="A16" s="18" t="s">
        <v>72</v>
      </c>
      <c r="B16" s="19"/>
      <c r="C16" s="17"/>
      <c r="D16" s="17"/>
      <c r="E16" s="17"/>
    </row>
    <row r="17" spans="1:6" ht="12.75" customHeight="1" x14ac:dyDescent="0.25">
      <c r="A17" s="20" t="s">
        <v>143</v>
      </c>
      <c r="B17" s="20"/>
      <c r="C17" s="20"/>
      <c r="D17" s="20"/>
      <c r="E17" s="20"/>
    </row>
    <row r="18" spans="1:6" x14ac:dyDescent="0.25">
      <c r="A18" s="20" t="s">
        <v>144</v>
      </c>
      <c r="B18" s="20"/>
      <c r="C18" s="28"/>
      <c r="D18" s="28"/>
      <c r="E18" s="28"/>
    </row>
    <row r="19" spans="1:6" ht="13" x14ac:dyDescent="0.3">
      <c r="A19" s="20" t="s">
        <v>78</v>
      </c>
      <c r="B19" s="19"/>
      <c r="C19" s="17"/>
      <c r="D19" s="17"/>
      <c r="E19" s="17"/>
      <c r="F19" s="17"/>
    </row>
    <row r="20" spans="1:6" x14ac:dyDescent="0.25">
      <c r="A20" s="20" t="s">
        <v>145</v>
      </c>
      <c r="B20" s="20"/>
      <c r="C20" s="28"/>
      <c r="D20" s="28"/>
      <c r="E20" s="28"/>
    </row>
    <row r="21" spans="1:6" ht="12.75" customHeight="1" x14ac:dyDescent="0.25">
      <c r="A21" s="20" t="s">
        <v>146</v>
      </c>
      <c r="B21" s="20"/>
      <c r="C21" s="22"/>
      <c r="D21" s="22"/>
      <c r="E21" s="22"/>
    </row>
    <row r="22" spans="1:6" x14ac:dyDescent="0.25">
      <c r="A22" s="17"/>
      <c r="B22" s="17"/>
      <c r="C22" s="17"/>
      <c r="D22" s="17"/>
      <c r="E22" s="17"/>
    </row>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4:E1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A18" sqref="A18:XFD23"/>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1" t="s">
        <v>108</v>
      </c>
      <c r="B1" s="141"/>
      <c r="C1" s="141"/>
      <c r="D1" s="141"/>
      <c r="E1" s="141"/>
    </row>
    <row r="2" spans="1:6" ht="21" customHeight="1" x14ac:dyDescent="0.25">
      <c r="A2" s="3" t="s">
        <v>109</v>
      </c>
      <c r="B2" s="139" t="str">
        <f>'Summary and sign-off'!B2:F2</f>
        <v>Toitū Te Whenua Land Information New Zealand</v>
      </c>
      <c r="C2" s="139"/>
      <c r="D2" s="139"/>
      <c r="E2" s="139"/>
    </row>
    <row r="3" spans="1:6" ht="31" x14ac:dyDescent="0.25">
      <c r="A3" s="3" t="s">
        <v>147</v>
      </c>
      <c r="B3" s="139" t="str">
        <f>'Summary and sign-off'!B3:F3</f>
        <v>Jan Pierce</v>
      </c>
      <c r="C3" s="139"/>
      <c r="D3" s="139"/>
      <c r="E3" s="139"/>
    </row>
    <row r="4" spans="1:6" ht="21" customHeight="1" x14ac:dyDescent="0.25">
      <c r="A4" s="3" t="s">
        <v>111</v>
      </c>
      <c r="B4" s="139">
        <f>'Summary and sign-off'!B4:F4</f>
        <v>46069</v>
      </c>
      <c r="C4" s="139"/>
      <c r="D4" s="139"/>
      <c r="E4" s="139"/>
    </row>
    <row r="5" spans="1:6" ht="21" customHeight="1" x14ac:dyDescent="0.25">
      <c r="A5" s="3" t="s">
        <v>112</v>
      </c>
      <c r="B5" s="139">
        <f>'Summary and sign-off'!B5:F5</f>
        <v>46203</v>
      </c>
      <c r="C5" s="139"/>
      <c r="D5" s="139"/>
      <c r="E5" s="139"/>
    </row>
    <row r="6" spans="1:6" ht="21" customHeight="1" x14ac:dyDescent="0.25">
      <c r="A6" s="3" t="s">
        <v>113</v>
      </c>
      <c r="B6" s="134" t="s">
        <v>80</v>
      </c>
      <c r="C6" s="134"/>
      <c r="D6" s="134"/>
      <c r="E6" s="134"/>
      <c r="F6" s="23"/>
    </row>
    <row r="7" spans="1:6" ht="21" customHeight="1" x14ac:dyDescent="0.25">
      <c r="A7" s="3" t="s">
        <v>54</v>
      </c>
      <c r="B7" s="134" t="s">
        <v>82</v>
      </c>
      <c r="C7" s="134"/>
      <c r="D7" s="134"/>
      <c r="E7" s="134"/>
      <c r="F7" s="23"/>
    </row>
    <row r="8" spans="1:6" ht="35.25" customHeight="1" x14ac:dyDescent="0.25">
      <c r="A8" s="144" t="s">
        <v>148</v>
      </c>
      <c r="B8" s="144"/>
      <c r="C8" s="151"/>
      <c r="D8" s="151"/>
      <c r="E8" s="151"/>
    </row>
    <row r="9" spans="1:6" ht="35.25" customHeight="1" x14ac:dyDescent="0.25">
      <c r="A9" s="152" t="s">
        <v>149</v>
      </c>
      <c r="B9" s="153"/>
      <c r="C9" s="153"/>
      <c r="D9" s="153"/>
      <c r="E9" s="153"/>
    </row>
    <row r="10" spans="1:6" ht="27" customHeight="1" x14ac:dyDescent="0.25">
      <c r="A10" s="24" t="s">
        <v>117</v>
      </c>
      <c r="B10" s="24" t="s">
        <v>61</v>
      </c>
      <c r="C10" s="24" t="s">
        <v>150</v>
      </c>
      <c r="D10" s="24" t="s">
        <v>151</v>
      </c>
      <c r="E10" s="24" t="s">
        <v>121</v>
      </c>
      <c r="F10" s="20"/>
    </row>
    <row r="11" spans="1:6" s="2" customFormat="1" hidden="1" x14ac:dyDescent="0.25">
      <c r="A11" s="97"/>
      <c r="B11" s="94"/>
      <c r="C11" s="98"/>
      <c r="D11" s="98"/>
      <c r="E11" s="99"/>
    </row>
    <row r="12" spans="1:6" s="2" customFormat="1" x14ac:dyDescent="0.25">
      <c r="A12" s="115">
        <v>46077</v>
      </c>
      <c r="B12" s="116">
        <v>48</v>
      </c>
      <c r="C12" s="120" t="s">
        <v>171</v>
      </c>
      <c r="D12" s="120" t="s">
        <v>172</v>
      </c>
      <c r="E12" s="121" t="s">
        <v>173</v>
      </c>
    </row>
    <row r="13" spans="1:6" s="2" customFormat="1" x14ac:dyDescent="0.25">
      <c r="A13" s="115">
        <v>46105</v>
      </c>
      <c r="B13" s="116">
        <v>48.68</v>
      </c>
      <c r="C13" s="120" t="s">
        <v>171</v>
      </c>
      <c r="D13" s="120" t="s">
        <v>174</v>
      </c>
      <c r="E13" s="121" t="s">
        <v>173</v>
      </c>
    </row>
    <row r="14" spans="1:6" s="2" customFormat="1" x14ac:dyDescent="0.25">
      <c r="A14" s="115">
        <v>46136</v>
      </c>
      <c r="B14" s="116">
        <v>48</v>
      </c>
      <c r="C14" s="120" t="s">
        <v>171</v>
      </c>
      <c r="D14" s="120" t="s">
        <v>175</v>
      </c>
      <c r="E14" s="121" t="s">
        <v>173</v>
      </c>
    </row>
    <row r="15" spans="1:6" s="2" customFormat="1" x14ac:dyDescent="0.25">
      <c r="A15" s="115">
        <v>46166</v>
      </c>
      <c r="B15" s="116">
        <v>48</v>
      </c>
      <c r="C15" s="120" t="s">
        <v>171</v>
      </c>
      <c r="D15" s="120" t="s">
        <v>176</v>
      </c>
      <c r="E15" s="121" t="s">
        <v>173</v>
      </c>
    </row>
    <row r="16" spans="1:6" s="2" customFormat="1" x14ac:dyDescent="0.25">
      <c r="A16" s="115">
        <v>46197</v>
      </c>
      <c r="B16" s="116">
        <v>48.34</v>
      </c>
      <c r="C16" s="120" t="s">
        <v>171</v>
      </c>
      <c r="D16" s="120" t="s">
        <v>177</v>
      </c>
      <c r="E16" s="121" t="s">
        <v>173</v>
      </c>
    </row>
    <row r="17" spans="1:6" s="2" customFormat="1" x14ac:dyDescent="0.25">
      <c r="A17" s="115"/>
      <c r="B17" s="116"/>
      <c r="C17" s="120"/>
      <c r="D17" s="120"/>
      <c r="E17" s="121"/>
    </row>
    <row r="18" spans="1:6" s="2" customFormat="1" hidden="1" x14ac:dyDescent="0.25">
      <c r="A18" s="97"/>
      <c r="B18" s="94"/>
      <c r="C18" s="98"/>
      <c r="D18" s="98"/>
      <c r="E18" s="99"/>
    </row>
    <row r="19" spans="1:6" ht="34.5" customHeight="1" x14ac:dyDescent="0.25">
      <c r="A19" s="52" t="s">
        <v>152</v>
      </c>
      <c r="B19" s="61">
        <f>SUM(B11:B18)</f>
        <v>241.02</v>
      </c>
      <c r="C19" s="69" t="str">
        <f>IF(SUBTOTAL(3,B11:B18)=SUBTOTAL(103,B11:B18),'Summary and sign-off'!$A$48,'Summary and sign-off'!$A$49)</f>
        <v>Check - there are no hidden rows with data</v>
      </c>
      <c r="D19" s="140" t="str">
        <f>IF('Summary and sign-off'!F59='Summary and sign-off'!F54,'Summary and sign-off'!A51,'Summary and sign-off'!A50)</f>
        <v>Check - each entry provides sufficient information</v>
      </c>
      <c r="E19" s="140"/>
    </row>
    <row r="20" spans="1:6" ht="14.15" customHeight="1" x14ac:dyDescent="0.25">
      <c r="B20" s="17"/>
      <c r="C20" s="17"/>
      <c r="D20" s="17"/>
      <c r="E20" s="17"/>
    </row>
    <row r="21" spans="1:6" ht="13" x14ac:dyDescent="0.3">
      <c r="A21" s="18" t="s">
        <v>153</v>
      </c>
      <c r="B21" s="17"/>
      <c r="C21" s="17"/>
      <c r="D21" s="17"/>
      <c r="E21" s="17"/>
    </row>
    <row r="22" spans="1:6" ht="12.65" customHeight="1" x14ac:dyDescent="0.25">
      <c r="A22" s="20" t="s">
        <v>131</v>
      </c>
      <c r="B22" s="17"/>
      <c r="C22" s="17"/>
      <c r="D22" s="17"/>
      <c r="E22" s="17"/>
    </row>
    <row r="23" spans="1:6" ht="13" x14ac:dyDescent="0.3">
      <c r="A23" s="20" t="s">
        <v>78</v>
      </c>
      <c r="B23" s="19"/>
      <c r="C23" s="17"/>
      <c r="D23" s="17"/>
      <c r="E23" s="17"/>
      <c r="F23" s="17"/>
    </row>
    <row r="24" spans="1:6" x14ac:dyDescent="0.25">
      <c r="A24" s="20" t="s">
        <v>145</v>
      </c>
      <c r="C24" s="17"/>
      <c r="D24" s="17"/>
      <c r="E24" s="17"/>
      <c r="F24" s="17"/>
    </row>
    <row r="25" spans="1:6" ht="12.75" customHeight="1" x14ac:dyDescent="0.25">
      <c r="A25" s="20" t="s">
        <v>146</v>
      </c>
      <c r="B25" s="25"/>
      <c r="C25" s="22"/>
      <c r="D25" s="22"/>
      <c r="E25" s="22"/>
      <c r="F25" s="22"/>
    </row>
    <row r="26" spans="1:6" x14ac:dyDescent="0.25">
      <c r="B26" s="26"/>
      <c r="C26" s="17"/>
      <c r="D26" s="17"/>
      <c r="E26" s="17"/>
    </row>
    <row r="27" spans="1:6" hidden="1" x14ac:dyDescent="0.25">
      <c r="A27" s="17"/>
      <c r="B27" s="17"/>
      <c r="C27" s="17"/>
      <c r="D27" s="17"/>
    </row>
    <row r="28" spans="1:6" ht="12.75" hidden="1" customHeight="1" x14ac:dyDescent="0.25"/>
    <row r="29" spans="1:6" hidden="1" x14ac:dyDescent="0.25">
      <c r="A29" s="17"/>
      <c r="B29" s="17"/>
      <c r="C29" s="17"/>
      <c r="D29" s="17"/>
      <c r="E29" s="17"/>
    </row>
    <row r="30" spans="1:6" hidden="1" x14ac:dyDescent="0.25">
      <c r="A30" s="17"/>
      <c r="B30" s="17"/>
      <c r="C30" s="17"/>
      <c r="D30" s="17"/>
      <c r="E30" s="17"/>
    </row>
    <row r="31" spans="1:6" hidden="1" x14ac:dyDescent="0.25">
      <c r="A31" s="17"/>
      <c r="B31" s="17"/>
      <c r="C31" s="17"/>
      <c r="D31" s="17"/>
      <c r="E31" s="17"/>
    </row>
    <row r="32" spans="1:6" hidden="1" x14ac:dyDescent="0.25">
      <c r="A32" s="17"/>
      <c r="B32" s="17"/>
      <c r="C32" s="17"/>
      <c r="D32" s="17"/>
      <c r="E32" s="17"/>
    </row>
    <row r="33" spans="1:5" hidden="1" x14ac:dyDescent="0.25">
      <c r="A33" s="17"/>
      <c r="B33" s="17"/>
      <c r="C33" s="17"/>
      <c r="D33" s="17"/>
      <c r="E33" s="17"/>
    </row>
    <row r="34" spans="1:5" x14ac:dyDescent="0.25"/>
    <row r="35" spans="1:5" x14ac:dyDescent="0.25"/>
    <row r="36" spans="1:5" x14ac:dyDescent="0.25"/>
    <row r="37" spans="1:5" x14ac:dyDescent="0.25"/>
    <row r="38" spans="1:5" x14ac:dyDescent="0.25"/>
    <row r="39" spans="1:5" x14ac:dyDescent="0.25"/>
  </sheetData>
  <sheetProtection sheet="1" formatCells="0" insertRows="0" deleteRows="0"/>
  <mergeCells count="10">
    <mergeCell ref="D19:E19"/>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7" ht="26.25" customHeight="1" x14ac:dyDescent="0.25">
      <c r="A1" s="141" t="s">
        <v>154</v>
      </c>
      <c r="B1" s="141"/>
      <c r="C1" s="141"/>
      <c r="D1" s="141"/>
      <c r="E1" s="141"/>
      <c r="F1" s="141"/>
    </row>
    <row r="2" spans="1:7" ht="21" customHeight="1" x14ac:dyDescent="0.25">
      <c r="A2" s="3" t="s">
        <v>109</v>
      </c>
      <c r="B2" s="139" t="str">
        <f>'Summary and sign-off'!B2:F2</f>
        <v>Toitū Te Whenua Land Information New Zealand</v>
      </c>
      <c r="C2" s="139"/>
      <c r="D2" s="139"/>
      <c r="E2" s="139"/>
      <c r="F2" s="139"/>
    </row>
    <row r="3" spans="1:7" ht="31" x14ac:dyDescent="0.25">
      <c r="A3" s="3" t="s">
        <v>110</v>
      </c>
      <c r="B3" s="139" t="str">
        <f>'Summary and sign-off'!B3:F3</f>
        <v>Jan Pierce</v>
      </c>
      <c r="C3" s="139"/>
      <c r="D3" s="139"/>
      <c r="E3" s="139"/>
      <c r="F3" s="139"/>
    </row>
    <row r="4" spans="1:7" ht="21" customHeight="1" x14ac:dyDescent="0.25">
      <c r="A4" s="3" t="s">
        <v>111</v>
      </c>
      <c r="B4" s="139">
        <f>'Summary and sign-off'!B4:F4</f>
        <v>46069</v>
      </c>
      <c r="C4" s="139"/>
      <c r="D4" s="139"/>
      <c r="E4" s="139"/>
      <c r="F4" s="139"/>
    </row>
    <row r="5" spans="1:7" ht="21" customHeight="1" x14ac:dyDescent="0.25">
      <c r="A5" s="3" t="s">
        <v>112</v>
      </c>
      <c r="B5" s="139">
        <f>'Summary and sign-off'!B5:F5</f>
        <v>46203</v>
      </c>
      <c r="C5" s="139"/>
      <c r="D5" s="139"/>
      <c r="E5" s="139"/>
      <c r="F5" s="139"/>
    </row>
    <row r="6" spans="1:7" ht="21" customHeight="1" x14ac:dyDescent="0.25">
      <c r="A6" s="3" t="s">
        <v>155</v>
      </c>
      <c r="B6" s="134"/>
      <c r="C6" s="134"/>
      <c r="D6" s="134"/>
      <c r="E6" s="134"/>
      <c r="F6" s="134"/>
    </row>
    <row r="7" spans="1:7" ht="21" customHeight="1" x14ac:dyDescent="0.25">
      <c r="A7" s="3" t="s">
        <v>54</v>
      </c>
      <c r="B7" s="134" t="s">
        <v>82</v>
      </c>
      <c r="C7" s="134"/>
      <c r="D7" s="134"/>
      <c r="E7" s="134"/>
      <c r="F7" s="134"/>
    </row>
    <row r="8" spans="1:7" ht="36" customHeight="1" x14ac:dyDescent="0.25">
      <c r="A8" s="144" t="s">
        <v>156</v>
      </c>
      <c r="B8" s="144"/>
      <c r="C8" s="144"/>
      <c r="D8" s="144"/>
      <c r="E8" s="144"/>
      <c r="F8" s="144"/>
    </row>
    <row r="9" spans="1:7" ht="36" customHeight="1" x14ac:dyDescent="0.25">
      <c r="A9" s="152" t="s">
        <v>157</v>
      </c>
      <c r="B9" s="153"/>
      <c r="C9" s="153"/>
      <c r="D9" s="153"/>
      <c r="E9" s="153"/>
      <c r="F9" s="153"/>
    </row>
    <row r="10" spans="1:7" ht="39" customHeight="1" x14ac:dyDescent="0.25">
      <c r="A10" s="24" t="s">
        <v>117</v>
      </c>
      <c r="B10" s="110" t="s">
        <v>158</v>
      </c>
      <c r="C10" s="110" t="s">
        <v>159</v>
      </c>
      <c r="D10" s="110" t="s">
        <v>160</v>
      </c>
      <c r="E10" s="110" t="s">
        <v>161</v>
      </c>
      <c r="F10" s="110" t="s">
        <v>162</v>
      </c>
    </row>
    <row r="11" spans="1:7" s="2" customFormat="1" x14ac:dyDescent="0.25">
      <c r="A11" s="115"/>
      <c r="B11" s="120" t="s">
        <v>195</v>
      </c>
      <c r="C11" s="123"/>
      <c r="D11" s="120"/>
      <c r="E11" s="124"/>
      <c r="F11" s="121"/>
    </row>
    <row r="12" spans="1:7" s="2" customFormat="1" x14ac:dyDescent="0.25">
      <c r="A12" s="115"/>
      <c r="B12" s="122"/>
      <c r="C12" s="123"/>
      <c r="D12" s="122"/>
      <c r="E12" s="124"/>
      <c r="F12" s="125"/>
    </row>
    <row r="13" spans="1:7" s="2" customFormat="1" hidden="1" x14ac:dyDescent="0.25">
      <c r="A13" s="93"/>
      <c r="B13" s="98"/>
      <c r="C13" s="100"/>
      <c r="D13" s="98"/>
      <c r="E13" s="101"/>
      <c r="F13" s="99"/>
    </row>
    <row r="14" spans="1:7" ht="34.5" customHeight="1" x14ac:dyDescent="0.25">
      <c r="A14" s="111" t="s">
        <v>163</v>
      </c>
      <c r="B14" s="112" t="s">
        <v>164</v>
      </c>
      <c r="C14" s="113">
        <f>C15+C16</f>
        <v>0</v>
      </c>
      <c r="D14" s="114" t="str">
        <f>IF(SUBTOTAL(3,C11:C13)=SUBTOTAL(103,C11:C13),'Summary and sign-off'!$A$48,'Summary and sign-off'!$A$49)</f>
        <v>Check - there are no hidden rows with data</v>
      </c>
      <c r="E14" s="140" t="str">
        <f>IF('Summary and sign-off'!F60='Summary and sign-off'!F54,'Summary and sign-off'!A52,'Summary and sign-off'!A50)</f>
        <v>Not all lines have an entry for "Description", "Was the gift accepted?" and "Estimated value in NZ$"</v>
      </c>
      <c r="F14" s="140"/>
      <c r="G14" s="2"/>
    </row>
    <row r="15" spans="1:7" ht="25.5" customHeight="1" x14ac:dyDescent="0.35">
      <c r="A15" s="53"/>
      <c r="B15" s="54" t="s">
        <v>95</v>
      </c>
      <c r="C15" s="55">
        <f>COUNTIF(C11:C13,'Summary and sign-off'!A45)</f>
        <v>0</v>
      </c>
      <c r="D15" s="14"/>
      <c r="E15" s="15"/>
      <c r="F15" s="16"/>
    </row>
    <row r="16" spans="1:7" ht="25.5" customHeight="1" x14ac:dyDescent="0.35">
      <c r="A16" s="53"/>
      <c r="B16" s="54" t="s">
        <v>96</v>
      </c>
      <c r="C16" s="55">
        <f>COUNTIF(C11:C13,'Summary and sign-off'!A46)</f>
        <v>0</v>
      </c>
      <c r="D16" s="14"/>
      <c r="E16" s="15"/>
      <c r="F16" s="16"/>
    </row>
    <row r="17" spans="1:6" ht="13" x14ac:dyDescent="0.3">
      <c r="A17" s="17"/>
      <c r="B17" s="18"/>
      <c r="C17" s="17"/>
      <c r="D17" s="19"/>
      <c r="E17" s="19"/>
      <c r="F17" s="17"/>
    </row>
    <row r="18" spans="1:6" ht="13" x14ac:dyDescent="0.3">
      <c r="A18" s="18" t="s">
        <v>153</v>
      </c>
      <c r="B18" s="18"/>
      <c r="C18" s="18"/>
      <c r="D18" s="18"/>
      <c r="E18" s="18"/>
      <c r="F18" s="18"/>
    </row>
    <row r="19" spans="1:6" ht="12.65" customHeight="1" x14ac:dyDescent="0.25">
      <c r="A19" s="20" t="s">
        <v>131</v>
      </c>
      <c r="B19" s="17"/>
      <c r="C19" s="17"/>
      <c r="D19" s="17"/>
      <c r="E19" s="17"/>
    </row>
    <row r="20" spans="1:6" ht="13" x14ac:dyDescent="0.3">
      <c r="A20" s="20" t="s">
        <v>78</v>
      </c>
      <c r="B20" s="19"/>
      <c r="C20" s="17"/>
      <c r="D20" s="17"/>
      <c r="E20" s="17"/>
      <c r="F20" s="17"/>
    </row>
    <row r="21" spans="1:6" ht="13" x14ac:dyDescent="0.3">
      <c r="A21" s="20" t="s">
        <v>165</v>
      </c>
      <c r="B21" s="21"/>
      <c r="C21" s="21"/>
      <c r="D21" s="21"/>
      <c r="E21" s="21"/>
      <c r="F21" s="21"/>
    </row>
    <row r="22" spans="1:6" ht="12.75" customHeight="1" x14ac:dyDescent="0.25">
      <c r="A22" s="20" t="s">
        <v>166</v>
      </c>
      <c r="B22" s="17"/>
      <c r="C22" s="17"/>
      <c r="D22" s="17"/>
      <c r="E22" s="17"/>
      <c r="F22" s="17"/>
    </row>
    <row r="23" spans="1:6" ht="13" customHeight="1" x14ac:dyDescent="0.25">
      <c r="A23" s="20" t="s">
        <v>167</v>
      </c>
      <c r="B23" s="17"/>
      <c r="C23" s="17"/>
      <c r="D23" s="17"/>
      <c r="E23" s="17"/>
      <c r="F23" s="17"/>
    </row>
    <row r="24" spans="1:6" x14ac:dyDescent="0.25">
      <c r="A24" s="20" t="s">
        <v>168</v>
      </c>
      <c r="C24" s="17"/>
      <c r="D24" s="17"/>
      <c r="E24" s="17"/>
      <c r="F24" s="17"/>
    </row>
    <row r="25" spans="1:6" ht="12.75" customHeight="1" x14ac:dyDescent="0.25">
      <c r="A25" s="20" t="s">
        <v>146</v>
      </c>
      <c r="B25" s="20"/>
      <c r="C25" s="22"/>
      <c r="D25" s="22"/>
      <c r="E25" s="22"/>
      <c r="F25" s="22"/>
    </row>
    <row r="26" spans="1:6" ht="12.75" customHeight="1" x14ac:dyDescent="0.25">
      <c r="A26" s="20"/>
      <c r="B26" s="20"/>
      <c r="C26" s="22"/>
      <c r="D26" s="22"/>
      <c r="E26" s="22"/>
      <c r="F26" s="22"/>
    </row>
    <row r="27" spans="1:6" ht="12.75" hidden="1" customHeight="1" x14ac:dyDescent="0.25">
      <c r="A27" s="20"/>
      <c r="B27" s="20"/>
      <c r="C27" s="22"/>
      <c r="D27" s="22"/>
      <c r="E27" s="22"/>
      <c r="F27" s="22"/>
    </row>
    <row r="28" spans="1:6" x14ac:dyDescent="0.25"/>
    <row r="29" spans="1:6" x14ac:dyDescent="0.25"/>
    <row r="30" spans="1:6" ht="13" hidden="1" x14ac:dyDescent="0.3">
      <c r="A30" s="18"/>
      <c r="B30" s="18"/>
      <c r="C30" s="18"/>
      <c r="D30" s="18"/>
      <c r="E30" s="18"/>
      <c r="F30" s="18"/>
    </row>
    <row r="31" spans="1:6" ht="13" hidden="1" x14ac:dyDescent="0.3">
      <c r="A31" s="18"/>
      <c r="B31" s="18"/>
      <c r="C31" s="18"/>
      <c r="D31" s="18"/>
      <c r="E31" s="18"/>
      <c r="F31" s="18"/>
    </row>
    <row r="32" spans="1:6" ht="13" hidden="1" x14ac:dyDescent="0.3">
      <c r="A32" s="18"/>
      <c r="B32" s="18"/>
      <c r="C32" s="18"/>
      <c r="D32" s="18"/>
      <c r="E32" s="18"/>
      <c r="F32" s="18"/>
    </row>
    <row r="33" spans="1:6" ht="13" hidden="1" x14ac:dyDescent="0.3">
      <c r="A33" s="18"/>
      <c r="B33" s="18"/>
      <c r="C33" s="18"/>
      <c r="D33" s="18"/>
      <c r="E33" s="18"/>
      <c r="F33" s="18"/>
    </row>
    <row r="34" spans="1:6" ht="13" hidden="1" x14ac:dyDescent="0.3">
      <c r="A34" s="18"/>
      <c r="B34" s="18"/>
      <c r="C34" s="18"/>
      <c r="D34" s="18"/>
      <c r="E34" s="18"/>
      <c r="F34" s="18"/>
    </row>
    <row r="35" spans="1:6" x14ac:dyDescent="0.25"/>
    <row r="36" spans="1:6" x14ac:dyDescent="0.25"/>
    <row r="37" spans="1:6" x14ac:dyDescent="0.25"/>
    <row r="38" spans="1:6" x14ac:dyDescent="0.25"/>
    <row r="39" spans="1:6" x14ac:dyDescent="0.25"/>
    <row r="40" spans="1:6" x14ac:dyDescent="0.25"/>
    <row r="43" spans="1:6" x14ac:dyDescent="0.25"/>
    <row r="44" spans="1:6" x14ac:dyDescent="0.25"/>
    <row r="45" spans="1:6" x14ac:dyDescent="0.25"/>
  </sheetData>
  <sheetProtection sheet="1"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&amp;C&amp;"Aptos"&amp;12&amp;K000000 UNCLASSIFIED&amp;1#_x000D_</oddHeader>
    <oddFooter>&amp;LCE Expense Disclosure Workbook 2018&amp;C_x000D_&amp;1#&amp;"Aptos"&amp;12&amp;K000000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C11:C13</xm:sqref>
        </x14:dataValidation>
        <x14:dataValidation type="list" errorStyle="information" operator="greaterThan" allowBlank="1" showInputMessage="1" prompt="Provide specific $ value if possible" xr:uid="{00000000-0002-0000-0500-000003000000}">
          <x14:formula1>
            <xm:f>'Summary and sign-off'!$A$39:$A$44</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Amanda Gill</cp:lastModifiedBy>
  <cp:revision/>
  <dcterms:created xsi:type="dcterms:W3CDTF">2010-10-17T20:59:02Z</dcterms:created>
  <dcterms:modified xsi:type="dcterms:W3CDTF">2026-07-24T02:32:47Z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SIP_Label_ef7a2776-cb08-4f0a-a8f9-d32bd06d3d5d_Enabled">
    <vt:lpwstr>true</vt:lpwstr>
  </property>
  <property fmtid="{D5CDD505-2E9C-101B-9397-08002B2CF9AE}" pid="12" name="MSIP_Label_ef7a2776-cb08-4f0a-a8f9-d32bd06d3d5d_SetDate">
    <vt:lpwstr>2026-07-21T00:32:45Z</vt:lpwstr>
  </property>
  <property fmtid="{D5CDD505-2E9C-101B-9397-08002B2CF9AE}" pid="13" name="MSIP_Label_ef7a2776-cb08-4f0a-a8f9-d32bd06d3d5d_Method">
    <vt:lpwstr>Standard</vt:lpwstr>
  </property>
  <property fmtid="{D5CDD505-2E9C-101B-9397-08002B2CF9AE}" pid="14" name="MSIP_Label_ef7a2776-cb08-4f0a-a8f9-d32bd06d3d5d_Name">
    <vt:lpwstr>Unclassified</vt:lpwstr>
  </property>
  <property fmtid="{D5CDD505-2E9C-101B-9397-08002B2CF9AE}" pid="15" name="MSIP_Label_ef7a2776-cb08-4f0a-a8f9-d32bd06d3d5d_SiteId">
    <vt:lpwstr>2134e961-7e38-4c34-a22b-10da5466b725</vt:lpwstr>
  </property>
  <property fmtid="{D5CDD505-2E9C-101B-9397-08002B2CF9AE}" pid="16" name="MSIP_Label_ef7a2776-cb08-4f0a-a8f9-d32bd06d3d5d_ActionId">
    <vt:lpwstr>aaad2cd6-8a77-4172-bf1b-0b47e8ff5c25</vt:lpwstr>
  </property>
  <property fmtid="{D5CDD505-2E9C-101B-9397-08002B2CF9AE}" pid="17" name="MSIP_Label_ef7a2776-cb08-4f0a-a8f9-d32bd06d3d5d_ContentBits">
    <vt:lpwstr>3</vt:lpwstr>
  </property>
  <property fmtid="{D5CDD505-2E9C-101B-9397-08002B2CF9AE}" pid="18" name="MSIP_Label_ef7a2776-cb08-4f0a-a8f9-d32bd06d3d5d_Tag">
    <vt:lpwstr>10, 3, 0, 1</vt:lpwstr>
  </property>
</Properties>
</file>