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G:\Website\202307\"/>
    </mc:Choice>
  </mc:AlternateContent>
  <xr:revisionPtr revIDLastSave="0" documentId="8_{F70D5C66-46BA-4E1B-8E11-5176DC39895A}" xr6:coauthVersionLast="47" xr6:coauthVersionMax="47" xr10:uidLastSave="{00000000-0000-0000-0000-000000000000}"/>
  <bookViews>
    <workbookView xWindow="1425" yWindow="2145" windowWidth="25245" windowHeight="1275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F58" i="13" l="1"/>
  <c r="D25" i="2" s="1"/>
  <c r="F60" i="13"/>
  <c r="E25" i="4" s="1"/>
  <c r="F59" i="13"/>
  <c r="D25" i="3" s="1"/>
  <c r="F57" i="13"/>
  <c r="D50" i="1" s="1"/>
  <c r="F56" i="13"/>
  <c r="D36" i="1" s="1"/>
  <c r="F55" i="13"/>
  <c r="D22" i="1" s="1"/>
  <c r="C13" i="13"/>
  <c r="C12" i="13"/>
  <c r="C11" i="13"/>
  <c r="C16" i="13" l="1"/>
  <c r="C17" i="13"/>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<sst xmlns="http://schemas.openxmlformats.org/spreadsheetml/2006/main" count="272" uniqueCount="194">
  <si>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</si>
  <si>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</si>
  <si>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</si>
  <si>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</si>
  <si>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</si>
  <si>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</si>
  <si>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</si>
  <si>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</si>
  <si>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</si>
  <si>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</si>
  <si>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</si>
  <si>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</si>
  <si>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</si>
  <si>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</si>
  <si>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</si>
  <si>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</si>
  <si>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</si>
  <si>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</si>
  <si>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</si>
  <si>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</si>
  <si>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</si>
  <si>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</si>
  <si>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</si>
  <si>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</si>
  <si>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</si>
  <si>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</si>
  <si>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</si>
  <si>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</si>
  <si>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</si>
  <si>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</si>
  <si>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</si>
  <si>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</si>
  <si>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</si>
  <si>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</si>
  <si>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</si>
  <si>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</si>
  <si>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</si>
  <si>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</si>
  <si>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</si>
  <si>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</si>
  <si>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</si>
  <si>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</si>
  <si>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</si>
  <si>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</si>
  <si>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</si>
  <si>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</si>
  <si>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</si>
  <si>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</si>
  <si>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</si>
  <si>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</si>
  <si>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</si>
  <si>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</si>
  <si>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</si>
  <si>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</si>
  <si>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</si>
  <si>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</si>
  <si>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</si>
  <si>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</si>
  <si>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</si>
  <si>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</si>
  <si>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</si>
  <si>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</si>
  <si>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</si>
  <si>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</si>
  <si>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</si>
  <si>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</si>
  <si>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</si>
  <si>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</si>
  <si>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</si>
  <si>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</si>
  <si>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</si>
  <si>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</si>
  <si>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</si>
  <si>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</si>
  <si>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</si>
  <si>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</si>
  <si>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</si>
  <si>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</si>
  <si>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</si>
  <si>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</si>
  <si>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</si>
  <si>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</si>
  <si>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</si>
  <si>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</si>
  <si>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</si>
  <si>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</si>
  <si>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</si>
  <si>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</si>
  <si>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</si>
  <si>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</si>
  <si>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</si>
  <si>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</si>
  <si>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</si>
  <si>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</si>
  <si>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</si>
  <si>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</si>
  <si>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</si>
  <si>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</si>
  <si>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</si>
  <si>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</si>
  <si>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</si>
  <si>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</si>
  <si>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</si>
  <si>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</si>
  <si>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</si>
  <si>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</si>
  <si>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</si>
  <si>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</si>
  <si>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</si>
  <si>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</si>
  <si>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</si>
  <si>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</si>
  <si>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</si>
  <si>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</si>
  <si>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</si>
  <si>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</si>
  <si>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</si>
  <si>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</si>
  <si>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</si>
  <si>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</si>
  <si>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</si>
  <si>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</si>
  <si>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</si>
  <si>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</si>
  <si>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</si>
  <si>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</si>
  <si>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</si>
  <si>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</si>
  <si>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</si>
  <si>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</si>
  <si>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</si>
  <si>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</si>
  <si>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</si>
  <si>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</si>
  <si>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</si>
  <si>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</si>
  <si>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</si>
  <si>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</si>
  <si>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</si>
  <si>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</si>
  <si>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</si>
  <si>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</si>
  <si>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</si>
  <si>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</si>
  <si>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</si>
  <si>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</si>
  <si>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</si>
  <si>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</si>
  <si>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</si>
  <si>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</si>
  <si>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</si>
  <si>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</si>
  <si>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</si>
  <si>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</si>
  <si>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</si>
  <si>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</si>
  <si>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</si>
  <si>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</si>
  <si>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</si>
  <si>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</si>
  <si>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</si>
  <si>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</si>
  <si>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</si>
  <si>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</si>
  <si>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</si>
  <si>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</si>
  <si>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</si>
  <si>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</si>
  <si>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</si>
  <si>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</si>
  <si>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</si>
  <si>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Toitū Te Whenua Land Information New Zealand</t>
  </si>
  <si>
    <t>No information to disclose</t>
  </si>
  <si>
    <t>High Country Advisory Group meeting in Christchurch</t>
  </si>
  <si>
    <t>Taxi to Wellington Airport</t>
  </si>
  <si>
    <t xml:space="preserve">Wellington </t>
  </si>
  <si>
    <t xml:space="preserve">Toitū Te Whenua Land Information New Zealand </t>
  </si>
  <si>
    <t>Flight from Wellington to Christchurch</t>
  </si>
  <si>
    <t xml:space="preserve">High Country Advisory Group meeting in Christchurch </t>
  </si>
  <si>
    <t xml:space="preserve">Christchurch </t>
  </si>
  <si>
    <t>Rental car in Christchurch</t>
  </si>
  <si>
    <t>Flight from Christchurch to Wellington</t>
  </si>
  <si>
    <t>Taxi home from Wellington Airport</t>
  </si>
  <si>
    <t>Christchurch</t>
  </si>
  <si>
    <t>Mihi whakatau to welcome Dione Payne (Director, Maori Crown Relations) in Christchurch office</t>
  </si>
  <si>
    <t>Flights Wellington and Christchurch (return)</t>
  </si>
  <si>
    <t xml:space="preserve">Richard Hawke, Acting Chief Executive </t>
  </si>
  <si>
    <t>Richard Hawke, Acting Chief Executive</t>
  </si>
  <si>
    <t>No information to disclose.</t>
  </si>
  <si>
    <t xml:space="preserve">Mobile phone </t>
  </si>
  <si>
    <t xml:space="preserve">Monthly charge for May </t>
  </si>
  <si>
    <t xml:space="preserve">Monthly charge for April </t>
  </si>
  <si>
    <t>Dinner with High Country Advisory Group members at Pattersons in Burnside (17 attendees) - food only</t>
  </si>
  <si>
    <t xml:space="preserve">Chief Financial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</si>
</sst>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16" zoomScaleNormal="100" workbookViewId="0">
      <selection activeCell="A31" sqref="A31"/>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5" sqref="B5:F5"/>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176</v>
      </c>
      <c r="C2" s="136"/>
      <c r="D2" s="136"/>
      <c r="E2" s="136"/>
      <c r="F2" s="136"/>
      <c r="G2" s="17"/>
      <c r="H2" s="17"/>
      <c r="I2" s="17"/>
      <c r="J2" s="17"/>
      <c r="K2" s="17"/>
    </row>
    <row r="3" spans="1:11" ht="15.75" x14ac:dyDescent="0.2">
      <c r="A3" s="3" t="s">
        <v>53</v>
      </c>
      <c r="B3" s="136" t="s">
        <v>186</v>
      </c>
      <c r="C3" s="136"/>
      <c r="D3" s="136"/>
      <c r="E3" s="136"/>
      <c r="F3" s="136"/>
      <c r="G3" s="17"/>
      <c r="H3" s="17"/>
      <c r="I3" s="17"/>
      <c r="J3" s="17"/>
      <c r="K3" s="17"/>
    </row>
    <row r="4" spans="1:11" ht="21" customHeight="1" x14ac:dyDescent="0.2">
      <c r="A4" s="3" t="s">
        <v>54</v>
      </c>
      <c r="B4" s="137">
        <v>45012</v>
      </c>
      <c r="C4" s="137"/>
      <c r="D4" s="137"/>
      <c r="E4" s="137"/>
      <c r="F4" s="137"/>
      <c r="G4" s="17"/>
      <c r="H4" s="17"/>
      <c r="I4" s="17"/>
      <c r="J4" s="17"/>
      <c r="K4" s="17"/>
    </row>
    <row r="5" spans="1:11" ht="21" customHeight="1" x14ac:dyDescent="0.2">
      <c r="A5" s="3" t="s">
        <v>55</v>
      </c>
      <c r="B5" s="137">
        <v>45053</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193</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1300.0999999999999</v>
      </c>
      <c r="C11" s="66" t="str">
        <f>IF(Travel!B6="",A34,Travel!B6)</f>
        <v>Figures include GST (where applicable)</v>
      </c>
      <c r="D11" s="6"/>
      <c r="E11" s="8" t="s">
        <v>67</v>
      </c>
      <c r="F11" s="33">
        <f>'Gifts and benefits'!C25</f>
        <v>0</v>
      </c>
      <c r="G11" s="29"/>
      <c r="H11" s="29"/>
      <c r="I11" s="29"/>
      <c r="J11" s="29"/>
      <c r="K11" s="29"/>
    </row>
    <row r="12" spans="1:11" ht="27.75" customHeight="1" x14ac:dyDescent="0.2">
      <c r="A12" s="8" t="s">
        <v>24</v>
      </c>
      <c r="B12" s="59">
        <f>Hospitality!B25</f>
        <v>733.5</v>
      </c>
      <c r="C12" s="66" t="str">
        <f>IF(Hospitality!B6="",A34,Hospitality!B6)</f>
        <v>Figures include GST (where applicable)</v>
      </c>
      <c r="D12" s="6"/>
      <c r="E12" s="8" t="s">
        <v>68</v>
      </c>
      <c r="F12" s="33">
        <f>'Gifts and benefits'!C26</f>
        <v>0</v>
      </c>
      <c r="G12" s="29"/>
      <c r="H12" s="29"/>
      <c r="I12" s="29"/>
      <c r="J12" s="29"/>
      <c r="K12" s="29"/>
    </row>
    <row r="13" spans="1:11" ht="27.75" customHeight="1" x14ac:dyDescent="0.2">
      <c r="A13" s="8" t="s">
        <v>69</v>
      </c>
      <c r="B13" s="59">
        <f>'All other expenses'!B25</f>
        <v>64</v>
      </c>
      <c r="C13" s="66" t="str">
        <f>IF('All other expenses'!B6="",A34,'All other expenses'!B6)</f>
        <v>Figures exclude GST</v>
      </c>
      <c r="D13" s="6"/>
      <c r="E13" s="8" t="s">
        <v>70</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Travel!B22</f>
        <v>0</v>
      </c>
      <c r="C15" s="68" t="str">
        <f>C11</f>
        <v>Figures include GST (where applicable)</v>
      </c>
      <c r="D15" s="6"/>
      <c r="E15" s="6"/>
      <c r="F15" s="35"/>
      <c r="G15" s="17"/>
      <c r="H15" s="17"/>
      <c r="I15" s="17"/>
      <c r="J15" s="17"/>
      <c r="K15" s="17"/>
    </row>
    <row r="16" spans="1:11" ht="27.75" customHeight="1" x14ac:dyDescent="0.2">
      <c r="A16" s="9" t="s">
        <v>72</v>
      </c>
      <c r="B16" s="61">
        <f>Travel!B36</f>
        <v>1300.0999999999999</v>
      </c>
      <c r="C16" s="68" t="str">
        <f>C11</f>
        <v>Figures include GST (where applicable)</v>
      </c>
      <c r="D16" s="36"/>
      <c r="E16" s="6"/>
      <c r="F16" s="37"/>
      <c r="G16" s="17"/>
      <c r="H16" s="17"/>
      <c r="I16" s="17"/>
      <c r="J16" s="17"/>
      <c r="K16" s="17"/>
    </row>
    <row r="17" spans="1:11" ht="27.75" customHeight="1" x14ac:dyDescent="0.2">
      <c r="A17" s="9" t="s">
        <v>73</v>
      </c>
      <c r="B17" s="61">
        <f>Travel!B50</f>
        <v>0</v>
      </c>
      <c r="C17" s="68"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COUNT(Travel!B12:B21)</f>
        <v>0</v>
      </c>
      <c r="C55" s="75"/>
      <c r="D55" s="75">
        <f>COUNTIF(Travel!D12:D21,"*")</f>
        <v>0</v>
      </c>
      <c r="E55" s="76"/>
      <c r="F55" s="76" t="b">
        <f>MIN(B55,D55)=MAX(B55,D55)</f>
        <v>1</v>
      </c>
      <c r="G55" s="17"/>
      <c r="H55" s="17"/>
      <c r="I55" s="17"/>
      <c r="J55" s="17"/>
      <c r="K55" s="17"/>
    </row>
    <row r="56" spans="1:11" hidden="1" x14ac:dyDescent="0.2">
      <c r="A56" s="83" t="s">
        <v>106</v>
      </c>
      <c r="B56" s="75">
        <f>COUNT(Travel!B26:B35)</f>
        <v>7</v>
      </c>
      <c r="C56" s="75"/>
      <c r="D56" s="75">
        <f>COUNTIF(Travel!D26:D35,"*")</f>
        <v>7</v>
      </c>
      <c r="E56" s="76"/>
      <c r="F56" s="76" t="b">
        <f>MIN(B56,D56)=MAX(B56,D56)</f>
        <v>1</v>
      </c>
    </row>
    <row r="57" spans="1:11" hidden="1" x14ac:dyDescent="0.2">
      <c r="A57" s="84"/>
      <c r="B57" s="75">
        <f>COUNT(Travel!B40:B49)</f>
        <v>0</v>
      </c>
      <c r="C57" s="75"/>
      <c r="D57" s="75">
        <f>COUNTIF(Travel!D40:D49,"*")</f>
        <v>0</v>
      </c>
      <c r="E57" s="76"/>
      <c r="F57" s="76" t="b">
        <f>MIN(B57,D57)=MAX(B57,D57)</f>
        <v>1</v>
      </c>
    </row>
    <row r="58" spans="1:11" hidden="1" x14ac:dyDescent="0.2">
      <c r="A58" s="85" t="s">
        <v>107</v>
      </c>
      <c r="B58" s="77">
        <f>COUNT(Hospitality!B11:B24)</f>
        <v>1</v>
      </c>
      <c r="C58" s="77"/>
      <c r="D58" s="77">
        <f>COUNTIF(Hospitality!D11:D24,"*")</f>
        <v>1</v>
      </c>
      <c r="E58" s="78"/>
      <c r="F58" s="78" t="b">
        <f>MIN(B58,D58)=MAX(B58,D58)</f>
        <v>1</v>
      </c>
    </row>
    <row r="59" spans="1:11" hidden="1" x14ac:dyDescent="0.2">
      <c r="A59" s="86" t="s">
        <v>108</v>
      </c>
      <c r="B59" s="76">
        <f>COUNT('All other expenses'!B11:B24)</f>
        <v>2</v>
      </c>
      <c r="C59" s="76"/>
      <c r="D59" s="76">
        <f>COUNTIF('All other expenses'!D11:D24,"*")</f>
        <v>2</v>
      </c>
      <c r="E59" s="76"/>
      <c r="F59" s="76" t="b">
        <f>MIN(B59,D59)=MAX(B59,D59)</f>
        <v>1</v>
      </c>
    </row>
    <row r="60" spans="1:11" hidden="1" x14ac:dyDescent="0.2">
      <c r="A60" s="85" t="s">
        <v>109</v>
      </c>
      <c r="B60" s="77">
        <f>COUNTIF('Gifts and benefits'!B11:B24,"*")</f>
        <v>0</v>
      </c>
      <c r="C60" s="77">
        <f>COUNTIF('Gifts and benefits'!C11:C24,"*")</f>
        <v>0</v>
      </c>
      <c r="D60" s="77"/>
      <c r="E60" s="77">
        <f>COUNTA('Gifts and benefits'!E11:E24)</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
        <v>176</v>
      </c>
      <c r="C2" s="138"/>
      <c r="D2" s="138"/>
      <c r="E2" s="138"/>
      <c r="F2" s="17"/>
    </row>
    <row r="3" spans="1:6" ht="31.5" x14ac:dyDescent="0.2">
      <c r="A3" s="3" t="s">
        <v>112</v>
      </c>
      <c r="B3" s="138" t="s">
        <v>186</v>
      </c>
      <c r="C3" s="138"/>
      <c r="D3" s="138"/>
      <c r="E3" s="138"/>
      <c r="F3" s="17"/>
    </row>
    <row r="4" spans="1:6" ht="21" customHeight="1" x14ac:dyDescent="0.2">
      <c r="A4" s="3" t="s">
        <v>113</v>
      </c>
      <c r="B4" s="138">
        <v>45012</v>
      </c>
      <c r="C4" s="138"/>
      <c r="D4" s="138"/>
      <c r="E4" s="138"/>
      <c r="F4" s="17"/>
    </row>
    <row r="5" spans="1:6" ht="21" customHeight="1" x14ac:dyDescent="0.2">
      <c r="A5" s="3" t="s">
        <v>114</v>
      </c>
      <c r="B5" s="138">
        <v>45053</v>
      </c>
      <c r="C5" s="138"/>
      <c r="D5" s="138"/>
      <c r="E5" s="138"/>
      <c r="F5" s="17"/>
    </row>
    <row r="6" spans="1:6" ht="21" customHeight="1" x14ac:dyDescent="0.2">
      <c r="A6" s="3" t="s">
        <v>115</v>
      </c>
      <c r="B6" s="133" t="s">
        <v>81</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117" t="s">
        <v>172</v>
      </c>
      <c r="B12" s="118"/>
      <c r="C12" s="119"/>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x14ac:dyDescent="0.2">
      <c r="A15" s="117"/>
      <c r="B15" s="118"/>
      <c r="C15" s="119"/>
      <c r="D15" s="119"/>
      <c r="E15" s="120"/>
      <c r="F15" s="1"/>
    </row>
    <row r="16" spans="1:6" s="2" customFormat="1" x14ac:dyDescent="0.2">
      <c r="A16" s="117"/>
      <c r="B16" s="118"/>
      <c r="C16" s="119"/>
      <c r="D16" s="119"/>
      <c r="E16" s="120"/>
      <c r="F16" s="1"/>
    </row>
    <row r="17" spans="1:6" s="2" customFormat="1" x14ac:dyDescent="0.2">
      <c r="A17" s="117"/>
      <c r="B17" s="118"/>
      <c r="C17" s="119"/>
      <c r="D17" s="119"/>
      <c r="E17" s="120"/>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2">
      <c r="A23" s="17"/>
      <c r="B23" s="19"/>
      <c r="C23" s="17"/>
      <c r="D23" s="17"/>
      <c r="E23" s="17"/>
      <c r="F23" s="17"/>
    </row>
    <row r="24" spans="1:6" ht="24.75" customHeight="1" x14ac:dyDescent="0.2">
      <c r="A24" s="141" t="s">
        <v>125</v>
      </c>
      <c r="B24" s="141"/>
      <c r="C24" s="141"/>
      <c r="D24" s="141"/>
      <c r="E24" s="141"/>
      <c r="F24" s="29"/>
    </row>
    <row r="25" spans="1:6" ht="32.450000000000003" customHeight="1" x14ac:dyDescent="0.2">
      <c r="A25" s="24" t="s">
        <v>119</v>
      </c>
      <c r="B25" s="24" t="s">
        <v>63</v>
      </c>
      <c r="C25" s="24" t="s">
        <v>126</v>
      </c>
      <c r="D25" s="24" t="s">
        <v>122</v>
      </c>
      <c r="E25" s="24" t="s">
        <v>123</v>
      </c>
      <c r="F25" s="30"/>
    </row>
    <row r="26" spans="1:6" s="2" customFormat="1" x14ac:dyDescent="0.2">
      <c r="A26" s="117">
        <v>45012</v>
      </c>
      <c r="B26" s="118">
        <v>50.3</v>
      </c>
      <c r="C26" s="119" t="s">
        <v>173</v>
      </c>
      <c r="D26" s="119" t="s">
        <v>174</v>
      </c>
      <c r="E26" s="120" t="s">
        <v>175</v>
      </c>
      <c r="F26" s="1"/>
    </row>
    <row r="27" spans="1:6" s="2" customFormat="1" x14ac:dyDescent="0.2">
      <c r="A27" s="117">
        <v>45012</v>
      </c>
      <c r="B27" s="118">
        <v>237.64</v>
      </c>
      <c r="C27" s="119" t="s">
        <v>173</v>
      </c>
      <c r="D27" s="119" t="s">
        <v>177</v>
      </c>
      <c r="E27" s="120" t="s">
        <v>175</v>
      </c>
      <c r="F27" s="1"/>
    </row>
    <row r="28" spans="1:6" s="2" customFormat="1" x14ac:dyDescent="0.2">
      <c r="A28" s="117">
        <v>45012</v>
      </c>
      <c r="B28" s="118">
        <v>115.23</v>
      </c>
      <c r="C28" s="119" t="s">
        <v>173</v>
      </c>
      <c r="D28" s="119" t="s">
        <v>180</v>
      </c>
      <c r="E28" s="120" t="s">
        <v>183</v>
      </c>
      <c r="F28" s="1"/>
    </row>
    <row r="29" spans="1:6" s="2" customFormat="1" x14ac:dyDescent="0.2">
      <c r="A29" s="117">
        <v>45013</v>
      </c>
      <c r="B29" s="118">
        <v>259.94</v>
      </c>
      <c r="C29" s="119" t="s">
        <v>173</v>
      </c>
      <c r="D29" s="119" t="s">
        <v>181</v>
      </c>
      <c r="E29" s="120" t="s">
        <v>183</v>
      </c>
      <c r="F29" s="1"/>
    </row>
    <row r="30" spans="1:6" s="2" customFormat="1" x14ac:dyDescent="0.2">
      <c r="A30" s="117">
        <v>45013</v>
      </c>
      <c r="B30" s="118">
        <v>52.3</v>
      </c>
      <c r="C30" s="119" t="s">
        <v>173</v>
      </c>
      <c r="D30" s="119" t="s">
        <v>182</v>
      </c>
      <c r="E30" s="120" t="s">
        <v>175</v>
      </c>
      <c r="F30" s="1"/>
    </row>
    <row r="31" spans="1:6" s="2" customFormat="1" ht="25.5" x14ac:dyDescent="0.2">
      <c r="A31" s="117">
        <v>45028</v>
      </c>
      <c r="B31" s="118">
        <v>48.3</v>
      </c>
      <c r="C31" s="119" t="s">
        <v>184</v>
      </c>
      <c r="D31" s="119" t="s">
        <v>174</v>
      </c>
      <c r="E31" s="120" t="s">
        <v>175</v>
      </c>
      <c r="F31" s="1"/>
    </row>
    <row r="32" spans="1:6" s="2" customFormat="1" ht="25.5" x14ac:dyDescent="0.2">
      <c r="A32" s="117">
        <v>45028</v>
      </c>
      <c r="B32" s="118">
        <v>536.39</v>
      </c>
      <c r="C32" s="119" t="s">
        <v>184</v>
      </c>
      <c r="D32" s="119" t="s">
        <v>185</v>
      </c>
      <c r="E32" s="120" t="s">
        <v>183</v>
      </c>
      <c r="F32" s="1"/>
    </row>
    <row r="33" spans="1:6" s="2" customFormat="1" x14ac:dyDescent="0.2">
      <c r="A33" s="117"/>
      <c r="B33" s="118"/>
      <c r="C33" s="119"/>
      <c r="D33" s="119"/>
      <c r="E33" s="120"/>
      <c r="F33" s="1"/>
    </row>
    <row r="34" spans="1:6" s="2" customFormat="1" x14ac:dyDescent="0.2">
      <c r="A34" s="117"/>
      <c r="B34" s="118"/>
      <c r="C34" s="119"/>
      <c r="D34" s="119"/>
      <c r="E34" s="120"/>
      <c r="F34" s="1"/>
    </row>
    <row r="35" spans="1:6" s="2" customFormat="1" hidden="1" x14ac:dyDescent="0.2">
      <c r="A35" s="108"/>
      <c r="B35" s="109"/>
      <c r="C35" s="110"/>
      <c r="D35" s="110"/>
      <c r="E35" s="111"/>
      <c r="F35" s="1"/>
    </row>
    <row r="36" spans="1:6" ht="19.5" customHeight="1" x14ac:dyDescent="0.2">
      <c r="A36" s="71" t="s">
        <v>127</v>
      </c>
      <c r="B36" s="72">
        <f>SUM(B26:B35)</f>
        <v>1300.0999999999999</v>
      </c>
      <c r="C36" s="128" t="str">
        <f>IF(SUBTOTAL(3,B26:B35)=SUBTOTAL(103,B26:B35),'Summary and sign-off'!$A$48,'Summary and sign-off'!$A$49)</f>
        <v>Check - there are no hidden rows with data</v>
      </c>
      <c r="D36" s="139" t="str">
        <f>IF('Summary and sign-off'!F56='Summary and sign-off'!F54,'Summary and sign-off'!A51,'Summary and sign-off'!A50)</f>
        <v>Check - each entry provides sufficient information</v>
      </c>
      <c r="E36" s="139"/>
      <c r="F36" s="17"/>
    </row>
    <row r="37" spans="1:6" ht="10.5" customHeight="1" x14ac:dyDescent="0.2">
      <c r="A37" s="17"/>
      <c r="B37" s="19"/>
      <c r="C37" s="17"/>
      <c r="D37" s="17"/>
      <c r="E37" s="17"/>
      <c r="F37" s="17"/>
    </row>
    <row r="38" spans="1:6" ht="24.75" customHeight="1" x14ac:dyDescent="0.2">
      <c r="A38" s="141" t="s">
        <v>128</v>
      </c>
      <c r="B38" s="141"/>
      <c r="C38" s="141"/>
      <c r="D38" s="141"/>
      <c r="E38" s="141"/>
      <c r="F38" s="17"/>
    </row>
    <row r="39" spans="1:6" ht="27" customHeight="1" x14ac:dyDescent="0.2">
      <c r="A39" s="24" t="s">
        <v>119</v>
      </c>
      <c r="B39" s="24" t="s">
        <v>63</v>
      </c>
      <c r="C39" s="24" t="s">
        <v>129</v>
      </c>
      <c r="D39" s="24" t="s">
        <v>130</v>
      </c>
      <c r="E39" s="24" t="s">
        <v>123</v>
      </c>
      <c r="F39" s="28"/>
    </row>
    <row r="40" spans="1:6" s="2" customFormat="1" x14ac:dyDescent="0.2">
      <c r="A40" s="117" t="s">
        <v>188</v>
      </c>
      <c r="B40" s="118"/>
      <c r="C40" s="119"/>
      <c r="D40" s="119"/>
      <c r="E40" s="120"/>
      <c r="F40" s="1"/>
    </row>
    <row r="41" spans="1:6" s="2" customFormat="1" x14ac:dyDescent="0.2">
      <c r="A41" s="117"/>
      <c r="B41" s="118"/>
      <c r="C41" s="119"/>
      <c r="D41" s="119"/>
      <c r="E41" s="120"/>
      <c r="F41" s="1"/>
    </row>
    <row r="42" spans="1:6" s="2" customFormat="1" x14ac:dyDescent="0.2">
      <c r="A42" s="117"/>
      <c r="B42" s="118"/>
      <c r="C42" s="119"/>
      <c r="D42" s="119"/>
      <c r="E42" s="120"/>
      <c r="F42" s="1"/>
    </row>
    <row r="43" spans="1:6" s="2" customFormat="1" x14ac:dyDescent="0.2">
      <c r="A43" s="117"/>
      <c r="B43" s="118"/>
      <c r="C43" s="119"/>
      <c r="D43" s="119"/>
      <c r="E43" s="120"/>
      <c r="F43" s="1"/>
    </row>
    <row r="44" spans="1:6" s="2" customFormat="1" x14ac:dyDescent="0.2">
      <c r="A44" s="117"/>
      <c r="B44" s="118"/>
      <c r="C44" s="119"/>
      <c r="D44" s="119"/>
      <c r="E44" s="120"/>
      <c r="F44" s="1"/>
    </row>
    <row r="45" spans="1:6" s="2" customFormat="1" x14ac:dyDescent="0.2">
      <c r="A45" s="117"/>
      <c r="B45" s="118"/>
      <c r="C45" s="119"/>
      <c r="D45" s="119"/>
      <c r="E45" s="120"/>
      <c r="F45" s="1"/>
    </row>
    <row r="46" spans="1:6" s="2" customFormat="1" x14ac:dyDescent="0.2">
      <c r="A46" s="117"/>
      <c r="B46" s="118"/>
      <c r="C46" s="119"/>
      <c r="D46" s="119"/>
      <c r="E46" s="120"/>
      <c r="F46" s="1"/>
    </row>
    <row r="47" spans="1:6" s="2" customFormat="1" x14ac:dyDescent="0.2">
      <c r="A47" s="117"/>
      <c r="B47" s="118"/>
      <c r="C47" s="119"/>
      <c r="D47" s="119"/>
      <c r="E47" s="120"/>
      <c r="F47" s="1"/>
    </row>
    <row r="48" spans="1:6" s="2" customFormat="1" x14ac:dyDescent="0.2">
      <c r="A48" s="117"/>
      <c r="B48" s="118"/>
      <c r="C48" s="119"/>
      <c r="D48" s="119"/>
      <c r="E48" s="120"/>
      <c r="F48" s="1"/>
    </row>
    <row r="49" spans="1:6" s="2" customFormat="1" hidden="1" x14ac:dyDescent="0.2">
      <c r="A49" s="94"/>
      <c r="B49" s="95"/>
      <c r="C49" s="96"/>
      <c r="D49" s="96"/>
      <c r="E49" s="97"/>
      <c r="F49" s="1"/>
    </row>
    <row r="50" spans="1:6" ht="19.5" customHeight="1" x14ac:dyDescent="0.2">
      <c r="A50" s="71" t="s">
        <v>131</v>
      </c>
      <c r="B50" s="72">
        <f>SUM(B40:B49)</f>
        <v>0</v>
      </c>
      <c r="C50" s="128" t="str">
        <f>IF(SUBTOTAL(3,B40:B49)=SUBTOTAL(103,B40:B49),'Summary and sign-off'!$A$48,'Summary and sign-off'!$A$49)</f>
        <v>Check - there are no hidden rows with data</v>
      </c>
      <c r="D50" s="139" t="str">
        <f>IF('Summary and sign-off'!F57='Summary and sign-off'!F54,'Summary and sign-off'!A51,'Summary and sign-off'!A50)</f>
        <v>Check - each entry provides sufficient information</v>
      </c>
      <c r="E50" s="139"/>
      <c r="F50" s="17"/>
    </row>
    <row r="51" spans="1:6" ht="10.5" customHeight="1" x14ac:dyDescent="0.2">
      <c r="A51" s="17"/>
      <c r="B51" s="57"/>
      <c r="C51" s="19"/>
      <c r="D51" s="17"/>
      <c r="E51" s="17"/>
      <c r="F51" s="17"/>
    </row>
    <row r="52" spans="1:6" ht="34.5" customHeight="1" x14ac:dyDescent="0.2">
      <c r="A52" s="31" t="s">
        <v>132</v>
      </c>
      <c r="B52" s="58">
        <f>B22+B36+B50</f>
        <v>1300.0999999999999</v>
      </c>
      <c r="C52" s="32"/>
      <c r="D52" s="32"/>
      <c r="E52" s="32"/>
      <c r="F52" s="17"/>
    </row>
    <row r="53" spans="1:6" x14ac:dyDescent="0.2">
      <c r="A53" s="17"/>
      <c r="B53" s="19"/>
      <c r="C53" s="17"/>
      <c r="D53" s="17"/>
      <c r="E53" s="17"/>
      <c r="F53" s="17"/>
    </row>
    <row r="54" spans="1:6" x14ac:dyDescent="0.2">
      <c r="A54" s="18" t="s">
        <v>74</v>
      </c>
      <c r="B54" s="19"/>
      <c r="C54" s="17"/>
      <c r="D54" s="17"/>
      <c r="E54" s="17"/>
      <c r="F54" s="17"/>
    </row>
    <row r="55" spans="1:6" ht="12.6" customHeight="1" x14ac:dyDescent="0.2">
      <c r="A55" s="20" t="s">
        <v>133</v>
      </c>
      <c r="F55" s="17"/>
    </row>
    <row r="56" spans="1:6" ht="12.95" customHeight="1" x14ac:dyDescent="0.2">
      <c r="A56" s="20" t="s">
        <v>134</v>
      </c>
      <c r="B56" s="17"/>
      <c r="D56" s="17"/>
      <c r="F56" s="17"/>
    </row>
    <row r="57" spans="1:6" x14ac:dyDescent="0.2">
      <c r="A57" s="20" t="s">
        <v>135</v>
      </c>
      <c r="F57" s="17"/>
    </row>
    <row r="58" spans="1:6" x14ac:dyDescent="0.2">
      <c r="A58" s="20" t="s">
        <v>80</v>
      </c>
      <c r="B58" s="19"/>
      <c r="C58" s="17"/>
      <c r="D58" s="17"/>
      <c r="E58" s="17"/>
      <c r="F58" s="17"/>
    </row>
    <row r="59" spans="1:6" ht="12.95" customHeight="1" x14ac:dyDescent="0.2">
      <c r="A59" s="20" t="s">
        <v>136</v>
      </c>
      <c r="B59" s="17"/>
      <c r="D59" s="17"/>
      <c r="F59" s="17"/>
    </row>
    <row r="60" spans="1:6" x14ac:dyDescent="0.2">
      <c r="A60" s="20" t="s">
        <v>137</v>
      </c>
      <c r="F60" s="17"/>
    </row>
    <row r="61" spans="1:6" x14ac:dyDescent="0.2">
      <c r="A61" s="20" t="s">
        <v>138</v>
      </c>
      <c r="B61" s="20"/>
      <c r="C61" s="20"/>
      <c r="D61" s="20"/>
      <c r="F61" s="17"/>
    </row>
    <row r="62" spans="1:6" x14ac:dyDescent="0.2">
      <c r="A62" s="26"/>
      <c r="B62" s="17"/>
      <c r="C62" s="17"/>
      <c r="D62" s="17"/>
      <c r="E62" s="17"/>
      <c r="F62" s="17"/>
    </row>
    <row r="63" spans="1:6" hidden="1" x14ac:dyDescent="0.2">
      <c r="A63" s="26"/>
      <c r="B63" s="17"/>
      <c r="C63" s="17"/>
      <c r="D63" s="17"/>
      <c r="E63" s="17"/>
      <c r="F63" s="17"/>
    </row>
    <row r="68" spans="1:6" ht="12.75" hidden="1" customHeight="1" x14ac:dyDescent="0.2"/>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sheetData>
  <sheetProtection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27:A33 A41: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
        <v>176</v>
      </c>
      <c r="C2" s="138"/>
      <c r="D2" s="138"/>
      <c r="E2" s="138"/>
    </row>
    <row r="3" spans="1:6" ht="31.5" x14ac:dyDescent="0.2">
      <c r="A3" s="3" t="s">
        <v>112</v>
      </c>
      <c r="B3" s="138" t="s">
        <v>186</v>
      </c>
      <c r="C3" s="138"/>
      <c r="D3" s="138"/>
      <c r="E3" s="138"/>
    </row>
    <row r="4" spans="1:6" ht="21" customHeight="1" x14ac:dyDescent="0.2">
      <c r="A4" s="3" t="s">
        <v>113</v>
      </c>
      <c r="B4" s="138">
        <v>45012</v>
      </c>
      <c r="C4" s="138"/>
      <c r="D4" s="138"/>
      <c r="E4" s="138"/>
    </row>
    <row r="5" spans="1:6" ht="21" customHeight="1" x14ac:dyDescent="0.2">
      <c r="A5" s="3" t="s">
        <v>114</v>
      </c>
      <c r="B5" s="138">
        <v>45053</v>
      </c>
      <c r="C5" s="138"/>
      <c r="D5" s="138"/>
      <c r="E5" s="138"/>
    </row>
    <row r="6" spans="1:6" ht="21" customHeight="1" x14ac:dyDescent="0.2">
      <c r="A6" s="3" t="s">
        <v>115</v>
      </c>
      <c r="B6" s="133" t="s">
        <v>81</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ht="25.5" x14ac:dyDescent="0.2">
      <c r="A11" s="121">
        <v>45012</v>
      </c>
      <c r="B11" s="118">
        <v>733.5</v>
      </c>
      <c r="C11" s="122" t="s">
        <v>178</v>
      </c>
      <c r="D11" s="122" t="s">
        <v>192</v>
      </c>
      <c r="E11" s="123" t="s">
        <v>179</v>
      </c>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144</v>
      </c>
      <c r="B25" s="62">
        <f>SUM(B11:B24)</f>
        <v>733.5</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
        <v>176</v>
      </c>
      <c r="C2" s="138"/>
      <c r="D2" s="138"/>
      <c r="E2" s="138"/>
    </row>
    <row r="3" spans="1:6" ht="31.5" x14ac:dyDescent="0.2">
      <c r="A3" s="3" t="s">
        <v>149</v>
      </c>
      <c r="B3" s="138" t="s">
        <v>186</v>
      </c>
      <c r="C3" s="138"/>
      <c r="D3" s="138"/>
      <c r="E3" s="138"/>
    </row>
    <row r="4" spans="1:6" ht="21" customHeight="1" x14ac:dyDescent="0.2">
      <c r="A4" s="3" t="s">
        <v>113</v>
      </c>
      <c r="B4" s="138">
        <v>45012</v>
      </c>
      <c r="C4" s="138"/>
      <c r="D4" s="138"/>
      <c r="E4" s="138"/>
    </row>
    <row r="5" spans="1:6" ht="21" customHeight="1" x14ac:dyDescent="0.2">
      <c r="A5" s="3" t="s">
        <v>114</v>
      </c>
      <c r="B5" s="138">
        <v>45053</v>
      </c>
      <c r="C5" s="138"/>
      <c r="D5" s="138"/>
      <c r="E5" s="138"/>
    </row>
    <row r="6" spans="1:6" ht="21" customHeight="1" x14ac:dyDescent="0.2">
      <c r="A6" s="3" t="s">
        <v>115</v>
      </c>
      <c r="B6" s="133" t="s">
        <v>82</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45047</v>
      </c>
      <c r="B12" s="118">
        <v>32</v>
      </c>
      <c r="C12" s="122" t="s">
        <v>189</v>
      </c>
      <c r="D12" s="122" t="s">
        <v>191</v>
      </c>
      <c r="E12" s="123" t="s">
        <v>175</v>
      </c>
    </row>
    <row r="13" spans="1:6" s="2" customFormat="1" x14ac:dyDescent="0.2">
      <c r="A13" s="117">
        <v>45078</v>
      </c>
      <c r="B13" s="118">
        <v>32</v>
      </c>
      <c r="C13" s="122" t="s">
        <v>189</v>
      </c>
      <c r="D13" s="122" t="s">
        <v>190</v>
      </c>
      <c r="E13" s="123" t="s">
        <v>175</v>
      </c>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idden="1" x14ac:dyDescent="0.2">
      <c r="A24" s="98"/>
      <c r="B24" s="95"/>
      <c r="C24" s="99"/>
      <c r="D24" s="99"/>
      <c r="E24" s="100"/>
    </row>
    <row r="25" spans="1:6" ht="34.5" customHeight="1" x14ac:dyDescent="0.2">
      <c r="A25" s="53" t="s">
        <v>154</v>
      </c>
      <c r="B25" s="62">
        <f>SUM(B11:B24)</f>
        <v>64</v>
      </c>
      <c r="C25" s="70" t="str">
        <f>IF(SUBTOTAL(3,B11:B24)=SUBTOTAL(103,B11:B24),'Summary and sign-off'!$A$48,'Summary and sign-off'!$A$49)</f>
        <v>Check - there are no hidden rows with data</v>
      </c>
      <c r="D25" s="139" t="str">
        <f>IF('Summary and sign-off'!F59='Summary and sign-off'!F54,'Summary and sign-off'!A51,'Summary and sign-off'!A50)</f>
        <v>Check - each entry provides sufficient information</v>
      </c>
      <c r="E25" s="139"/>
    </row>
    <row r="26" spans="1:6" ht="14.1" customHeight="1" x14ac:dyDescent="0.2">
      <c r="B26" s="17"/>
      <c r="C26" s="17"/>
      <c r="D26" s="17"/>
      <c r="E26" s="17"/>
    </row>
    <row r="27" spans="1:6" x14ac:dyDescent="0.2">
      <c r="A27" s="18" t="s">
        <v>155</v>
      </c>
      <c r="B27" s="17"/>
      <c r="C27" s="17"/>
      <c r="D27" s="17"/>
      <c r="E27" s="17"/>
    </row>
    <row r="28" spans="1:6" ht="12.6" customHeight="1" x14ac:dyDescent="0.2">
      <c r="A28" s="20" t="s">
        <v>133</v>
      </c>
      <c r="B28" s="17"/>
      <c r="C28" s="17"/>
      <c r="D28" s="17"/>
      <c r="E28" s="17"/>
    </row>
    <row r="29" spans="1:6" x14ac:dyDescent="0.2">
      <c r="A29" s="20" t="s">
        <v>80</v>
      </c>
      <c r="B29" s="19"/>
      <c r="C29" s="17"/>
      <c r="D29" s="17"/>
      <c r="E29" s="17"/>
      <c r="F29" s="17"/>
    </row>
    <row r="30" spans="1:6" x14ac:dyDescent="0.2">
      <c r="A30" s="20" t="s">
        <v>147</v>
      </c>
      <c r="C30" s="17"/>
      <c r="D30" s="17"/>
      <c r="E30" s="17"/>
      <c r="F30" s="17"/>
    </row>
    <row r="31" spans="1:6" ht="12.75" customHeight="1" x14ac:dyDescent="0.2">
      <c r="A31" s="20" t="s">
        <v>148</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5" sqref="B5:F5"/>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0" t="s">
        <v>156</v>
      </c>
      <c r="B1" s="140"/>
      <c r="C1" s="140"/>
      <c r="D1" s="140"/>
      <c r="E1" s="140"/>
      <c r="F1" s="140"/>
    </row>
    <row r="2" spans="1:6" ht="21" customHeight="1" x14ac:dyDescent="0.2">
      <c r="A2" s="3" t="s">
        <v>111</v>
      </c>
      <c r="B2" s="138" t="s">
        <v>171</v>
      </c>
      <c r="C2" s="138"/>
      <c r="D2" s="138"/>
      <c r="E2" s="138"/>
      <c r="F2" s="138"/>
    </row>
    <row r="3" spans="1:6" ht="31.5" x14ac:dyDescent="0.2">
      <c r="A3" s="3" t="s">
        <v>112</v>
      </c>
      <c r="B3" s="138" t="s">
        <v>187</v>
      </c>
      <c r="C3" s="138"/>
      <c r="D3" s="138"/>
      <c r="E3" s="138"/>
      <c r="F3" s="138"/>
    </row>
    <row r="4" spans="1:6" ht="21" customHeight="1" x14ac:dyDescent="0.2">
      <c r="A4" s="3" t="s">
        <v>113</v>
      </c>
      <c r="B4" s="138">
        <v>45012</v>
      </c>
      <c r="C4" s="138"/>
      <c r="D4" s="138"/>
      <c r="E4" s="138"/>
      <c r="F4" s="138"/>
    </row>
    <row r="5" spans="1:6" ht="21" customHeight="1" x14ac:dyDescent="0.2">
      <c r="A5" s="3" t="s">
        <v>114</v>
      </c>
      <c r="B5" s="138">
        <v>45053</v>
      </c>
      <c r="C5" s="138"/>
      <c r="D5" s="138"/>
      <c r="E5" s="138"/>
      <c r="F5" s="138"/>
    </row>
    <row r="6" spans="1:6" ht="21" customHeight="1" x14ac:dyDescent="0.2">
      <c r="A6" s="3" t="s">
        <v>157</v>
      </c>
      <c r="B6" s="133" t="s">
        <v>81</v>
      </c>
      <c r="C6" s="133"/>
      <c r="D6" s="133"/>
      <c r="E6" s="133"/>
      <c r="F6" s="133"/>
    </row>
    <row r="7" spans="1:6" ht="21" customHeight="1" x14ac:dyDescent="0.2">
      <c r="A7" s="3" t="s">
        <v>56</v>
      </c>
      <c r="B7" s="133" t="s">
        <v>84</v>
      </c>
      <c r="C7" s="133"/>
      <c r="D7" s="133"/>
      <c r="E7" s="133"/>
      <c r="F7" s="133"/>
    </row>
    <row r="8" spans="1:6" ht="36" customHeight="1" x14ac:dyDescent="0.2">
      <c r="A8" s="143" t="s">
        <v>158</v>
      </c>
      <c r="B8" s="143"/>
      <c r="C8" s="143"/>
      <c r="D8" s="143"/>
      <c r="E8" s="143"/>
      <c r="F8" s="143"/>
    </row>
    <row r="9" spans="1:6" ht="36" customHeight="1" x14ac:dyDescent="0.2">
      <c r="A9" s="151" t="s">
        <v>159</v>
      </c>
      <c r="B9" s="152"/>
      <c r="C9" s="152"/>
      <c r="D9" s="152"/>
      <c r="E9" s="152"/>
      <c r="F9" s="152"/>
    </row>
    <row r="10" spans="1:6" ht="39" customHeight="1" x14ac:dyDescent="0.2">
      <c r="A10" s="24" t="s">
        <v>119</v>
      </c>
      <c r="B10" s="112" t="s">
        <v>160</v>
      </c>
      <c r="C10" s="112" t="s">
        <v>161</v>
      </c>
      <c r="D10" s="112" t="s">
        <v>162</v>
      </c>
      <c r="E10" s="112" t="s">
        <v>163</v>
      </c>
      <c r="F10" s="112" t="s">
        <v>164</v>
      </c>
    </row>
    <row r="11" spans="1:6" s="2" customFormat="1" x14ac:dyDescent="0.2">
      <c r="A11" s="117" t="s">
        <v>172</v>
      </c>
      <c r="B11" s="122"/>
      <c r="C11" s="125"/>
      <c r="D11" s="122"/>
      <c r="E11" s="126"/>
      <c r="F11" s="123"/>
    </row>
    <row r="12" spans="1:6" s="2" customFormat="1" x14ac:dyDescent="0.2">
      <c r="A12" s="117"/>
      <c r="B12" s="124"/>
      <c r="C12" s="125"/>
      <c r="D12" s="124"/>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165</v>
      </c>
      <c r="B25" s="114" t="s">
        <v>166</v>
      </c>
      <c r="C25" s="115">
        <f>C26+C27</f>
        <v>0</v>
      </c>
      <c r="D25" s="116" t="str">
        <f>IF(SUBTOTAL(3,C11:C24)=SUBTOTAL(103,C11:C24),'Summary and sign-off'!$A$48,'Summary and sign-off'!$A$49)</f>
        <v>Check - there are no hidden rows with data</v>
      </c>
      <c r="E25" s="139" t="str">
        <f>IF('Summary and sign-off'!F60='Summary and sign-off'!F54,'Summary and sign-off'!A52,'Summary and sign-off'!A50)</f>
        <v>Check - each entry provides sufficient information</v>
      </c>
      <c r="F25" s="139"/>
      <c r="G25" s="2"/>
    </row>
    <row r="26" spans="1:7" ht="25.5" customHeight="1" x14ac:dyDescent="0.25">
      <c r="A26" s="54"/>
      <c r="B26" s="55" t="s">
        <v>97</v>
      </c>
      <c r="C26" s="56">
        <f>COUNTIF(C11:C24,'Summary and sign-off'!A45)</f>
        <v>0</v>
      </c>
      <c r="D26" s="14"/>
      <c r="E26" s="15"/>
      <c r="F26" s="16"/>
    </row>
    <row r="27" spans="1:7" ht="25.5" customHeight="1" x14ac:dyDescent="0.25">
      <c r="A27" s="54"/>
      <c r="B27" s="55" t="s">
        <v>98</v>
      </c>
      <c r="C27" s="56">
        <f>COUNTIF(C11:C24,'Summary and sign-off'!A46)</f>
        <v>0</v>
      </c>
      <c r="D27" s="14"/>
      <c r="E27" s="15"/>
      <c r="F27" s="16"/>
    </row>
    <row r="28" spans="1:7" x14ac:dyDescent="0.2">
      <c r="A28" s="17"/>
      <c r="B28" s="18"/>
      <c r="C28" s="17"/>
      <c r="D28" s="19"/>
      <c r="E28" s="19"/>
      <c r="F28" s="17"/>
    </row>
    <row r="29" spans="1:7" x14ac:dyDescent="0.2">
      <c r="A29" s="18" t="s">
        <v>155</v>
      </c>
      <c r="B29" s="18"/>
      <c r="C29" s="18"/>
      <c r="D29" s="18"/>
      <c r="E29" s="18"/>
      <c r="F29" s="18"/>
    </row>
    <row r="30" spans="1:7" ht="12.6" customHeight="1" x14ac:dyDescent="0.2">
      <c r="A30" s="20" t="s">
        <v>133</v>
      </c>
      <c r="B30" s="17"/>
      <c r="C30" s="17"/>
      <c r="D30" s="17"/>
      <c r="E30" s="17"/>
    </row>
    <row r="31" spans="1:7" x14ac:dyDescent="0.2">
      <c r="A31" s="20" t="s">
        <v>80</v>
      </c>
      <c r="B31" s="19"/>
      <c r="C31" s="17"/>
      <c r="D31" s="17"/>
      <c r="E31" s="17"/>
      <c r="F31" s="17"/>
    </row>
    <row r="32" spans="1:7" x14ac:dyDescent="0.2">
      <c r="A32" s="20" t="s">
        <v>167</v>
      </c>
      <c r="B32" s="21"/>
      <c r="C32" s="21"/>
      <c r="D32" s="21"/>
      <c r="E32" s="21"/>
      <c r="F32" s="21"/>
    </row>
    <row r="33" spans="1:6" ht="12.75" customHeight="1" x14ac:dyDescent="0.2">
      <c r="A33" s="20" t="s">
        <v>168</v>
      </c>
      <c r="B33" s="17"/>
      <c r="C33" s="17"/>
      <c r="D33" s="17"/>
      <c r="E33" s="17"/>
      <c r="F33" s="17"/>
    </row>
    <row r="34" spans="1:6" ht="12.95" customHeight="1" x14ac:dyDescent="0.2">
      <c r="A34" s="20" t="s">
        <v>169</v>
      </c>
      <c r="B34" s="17"/>
      <c r="C34" s="17"/>
      <c r="D34" s="17"/>
      <c r="E34" s="17"/>
      <c r="F34" s="17"/>
    </row>
    <row r="35" spans="1:6" x14ac:dyDescent="0.2">
      <c r="A35" s="20" t="s">
        <v>170</v>
      </c>
      <c r="C35" s="17"/>
      <c r="D35" s="17"/>
      <c r="E35" s="17"/>
      <c r="F35" s="17"/>
    </row>
    <row r="36" spans="1:6" ht="12.75" customHeight="1" x14ac:dyDescent="0.2">
      <c r="A36" s="20" t="s">
        <v>148</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Nick Spratt</cp:lastModifiedBy>
  <cp:revision/>
  <dcterms:created xsi:type="dcterms:W3CDTF">2010-10-17T20:59:02Z</dcterms:created>
  <dcterms:modified xsi:type="dcterms:W3CDTF">2023-07-28T02:18:44Z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